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AZ19" i="1" l="1"/>
  <c r="BM31" i="1" l="1"/>
  <c r="BL31" i="1"/>
  <c r="BJ31" i="1"/>
  <c r="BK31" i="1" s="1"/>
  <c r="BG31" i="1"/>
  <c r="BF31" i="1"/>
  <c r="BE31" i="1"/>
  <c r="BD31" i="1"/>
  <c r="BH31" i="1" s="1"/>
  <c r="BI31" i="1" s="1"/>
  <c r="BC31" i="1"/>
  <c r="AZ31" i="1"/>
  <c r="AX31" i="1"/>
  <c r="AS31" i="1"/>
  <c r="AM31" i="1"/>
  <c r="AL31" i="1"/>
  <c r="AG31" i="1"/>
  <c r="AE31" i="1"/>
  <c r="G31" i="1" s="1"/>
  <c r="W31" i="1"/>
  <c r="V31" i="1"/>
  <c r="U31" i="1"/>
  <c r="N31" i="1"/>
  <c r="BM30" i="1"/>
  <c r="BL30" i="1"/>
  <c r="BK30" i="1"/>
  <c r="AU30" i="1" s="1"/>
  <c r="AW30" i="1" s="1"/>
  <c r="BJ30" i="1"/>
  <c r="BG30" i="1"/>
  <c r="BF30" i="1"/>
  <c r="BE30" i="1"/>
  <c r="BD30" i="1"/>
  <c r="BH30" i="1" s="1"/>
  <c r="BI30" i="1" s="1"/>
  <c r="BC30" i="1"/>
  <c r="AX30" i="1" s="1"/>
  <c r="AZ30" i="1"/>
  <c r="AS30" i="1"/>
  <c r="AM30" i="1"/>
  <c r="AL30" i="1"/>
  <c r="AG30" i="1"/>
  <c r="AE30" i="1"/>
  <c r="W30" i="1"/>
  <c r="V30" i="1"/>
  <c r="U30" i="1" s="1"/>
  <c r="Q30" i="1"/>
  <c r="N30" i="1"/>
  <c r="G30" i="1"/>
  <c r="BM29" i="1"/>
  <c r="BL29" i="1"/>
  <c r="BJ29" i="1"/>
  <c r="BK29" i="1" s="1"/>
  <c r="BG29" i="1"/>
  <c r="BF29" i="1"/>
  <c r="BE29" i="1"/>
  <c r="BD29" i="1"/>
  <c r="BH29" i="1" s="1"/>
  <c r="BI29" i="1" s="1"/>
  <c r="BC29" i="1"/>
  <c r="AZ29" i="1"/>
  <c r="AX29" i="1"/>
  <c r="AU29" i="1"/>
  <c r="AS29" i="1"/>
  <c r="AL29" i="1"/>
  <c r="AM29" i="1" s="1"/>
  <c r="AG29" i="1"/>
  <c r="AE29" i="1" s="1"/>
  <c r="AF29" i="1"/>
  <c r="W29" i="1"/>
  <c r="V29" i="1"/>
  <c r="U29" i="1" s="1"/>
  <c r="N29" i="1"/>
  <c r="H29" i="1"/>
  <c r="AV29" i="1" s="1"/>
  <c r="AY29" i="1" s="1"/>
  <c r="G29" i="1"/>
  <c r="Y29" i="1" s="1"/>
  <c r="BM28" i="1"/>
  <c r="BL28" i="1"/>
  <c r="BK28" i="1"/>
  <c r="Q28" i="1" s="1"/>
  <c r="BJ28" i="1"/>
  <c r="BG28" i="1"/>
  <c r="BF28" i="1"/>
  <c r="BE28" i="1"/>
  <c r="BD28" i="1"/>
  <c r="BH28" i="1" s="1"/>
  <c r="BI28" i="1" s="1"/>
  <c r="BC28" i="1"/>
  <c r="AX28" i="1" s="1"/>
  <c r="AZ28" i="1"/>
  <c r="AW28" i="1"/>
  <c r="AU28" i="1"/>
  <c r="AS28" i="1"/>
  <c r="AM28" i="1"/>
  <c r="AL28" i="1"/>
  <c r="AG28" i="1"/>
  <c r="AE28" i="1" s="1"/>
  <c r="W28" i="1"/>
  <c r="U28" i="1" s="1"/>
  <c r="V28" i="1"/>
  <c r="N28" i="1"/>
  <c r="BM27" i="1"/>
  <c r="BL27" i="1"/>
  <c r="BJ27" i="1"/>
  <c r="BK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/>
  <c r="G27" i="1" s="1"/>
  <c r="W27" i="1"/>
  <c r="V27" i="1"/>
  <c r="U27" i="1" s="1"/>
  <c r="N27" i="1"/>
  <c r="BM26" i="1"/>
  <c r="Q26" i="1" s="1"/>
  <c r="BL26" i="1"/>
  <c r="BK26" i="1"/>
  <c r="AU26" i="1" s="1"/>
  <c r="BJ26" i="1"/>
  <c r="BG26" i="1"/>
  <c r="BF26" i="1"/>
  <c r="BE26" i="1"/>
  <c r="BD26" i="1"/>
  <c r="BH26" i="1" s="1"/>
  <c r="BI26" i="1" s="1"/>
  <c r="BC26" i="1"/>
  <c r="AX26" i="1" s="1"/>
  <c r="AZ26" i="1"/>
  <c r="AS26" i="1"/>
  <c r="AW26" i="1" s="1"/>
  <c r="AM26" i="1"/>
  <c r="AL26" i="1"/>
  <c r="AG26" i="1"/>
  <c r="AE26" i="1" s="1"/>
  <c r="W26" i="1"/>
  <c r="V26" i="1"/>
  <c r="U26" i="1" s="1"/>
  <c r="N26" i="1"/>
  <c r="BM25" i="1"/>
  <c r="BL25" i="1"/>
  <c r="BJ25" i="1"/>
  <c r="BK25" i="1" s="1"/>
  <c r="Q25" i="1" s="1"/>
  <c r="BG25" i="1"/>
  <c r="BF25" i="1"/>
  <c r="BE25" i="1"/>
  <c r="BD25" i="1"/>
  <c r="BH25" i="1" s="1"/>
  <c r="BI25" i="1" s="1"/>
  <c r="BC25" i="1"/>
  <c r="AZ25" i="1"/>
  <c r="AX25" i="1"/>
  <c r="AU25" i="1"/>
  <c r="AS25" i="1"/>
  <c r="AL25" i="1"/>
  <c r="AM25" i="1" s="1"/>
  <c r="AG25" i="1"/>
  <c r="AE25" i="1" s="1"/>
  <c r="AF25" i="1"/>
  <c r="W25" i="1"/>
  <c r="V25" i="1"/>
  <c r="U25" i="1" s="1"/>
  <c r="N25" i="1"/>
  <c r="H25" i="1"/>
  <c r="AV25" i="1" s="1"/>
  <c r="AY25" i="1" s="1"/>
  <c r="BM24" i="1"/>
  <c r="BL24" i="1"/>
  <c r="BK24" i="1"/>
  <c r="Q24" i="1" s="1"/>
  <c r="BJ24" i="1"/>
  <c r="BG24" i="1"/>
  <c r="BF24" i="1"/>
  <c r="BE24" i="1"/>
  <c r="BD24" i="1"/>
  <c r="BH24" i="1" s="1"/>
  <c r="BI24" i="1" s="1"/>
  <c r="BC24" i="1"/>
  <c r="AX24" i="1" s="1"/>
  <c r="AZ24" i="1"/>
  <c r="AU24" i="1"/>
  <c r="AW24" i="1" s="1"/>
  <c r="AS24" i="1"/>
  <c r="AM24" i="1"/>
  <c r="AL24" i="1"/>
  <c r="AG24" i="1"/>
  <c r="AE24" i="1" s="1"/>
  <c r="W24" i="1"/>
  <c r="V24" i="1"/>
  <c r="U24" i="1"/>
  <c r="N24" i="1"/>
  <c r="BM23" i="1"/>
  <c r="BL23" i="1"/>
  <c r="BJ23" i="1"/>
  <c r="BK23" i="1" s="1"/>
  <c r="BG23" i="1"/>
  <c r="BF23" i="1"/>
  <c r="BE23" i="1"/>
  <c r="BD23" i="1"/>
  <c r="BH23" i="1" s="1"/>
  <c r="BI23" i="1" s="1"/>
  <c r="BC23" i="1"/>
  <c r="AZ23" i="1"/>
  <c r="AX23" i="1"/>
  <c r="AS23" i="1"/>
  <c r="AM23" i="1"/>
  <c r="AL23" i="1"/>
  <c r="AG23" i="1"/>
  <c r="AE23" i="1"/>
  <c r="G23" i="1" s="1"/>
  <c r="Y23" i="1" s="1"/>
  <c r="W23" i="1"/>
  <c r="V23" i="1"/>
  <c r="U23" i="1" s="1"/>
  <c r="N23" i="1"/>
  <c r="BM22" i="1"/>
  <c r="BL22" i="1"/>
  <c r="BK22" i="1"/>
  <c r="AU22" i="1" s="1"/>
  <c r="AW22" i="1" s="1"/>
  <c r="BJ22" i="1"/>
  <c r="BG22" i="1"/>
  <c r="BF22" i="1"/>
  <c r="BE22" i="1"/>
  <c r="BD22" i="1"/>
  <c r="BH22" i="1" s="1"/>
  <c r="BI22" i="1" s="1"/>
  <c r="BC22" i="1"/>
  <c r="AX22" i="1" s="1"/>
  <c r="AZ22" i="1"/>
  <c r="AS22" i="1"/>
  <c r="AM22" i="1"/>
  <c r="AL22" i="1"/>
  <c r="AG22" i="1"/>
  <c r="AF22" i="1"/>
  <c r="AE22" i="1"/>
  <c r="Y22" i="1"/>
  <c r="W22" i="1"/>
  <c r="V22" i="1"/>
  <c r="U22" i="1" s="1"/>
  <c r="Q22" i="1"/>
  <c r="R22" i="1" s="1"/>
  <c r="S22" i="1" s="1"/>
  <c r="N22" i="1"/>
  <c r="G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Z21" i="1"/>
  <c r="AX21" i="1"/>
  <c r="AU21" i="1"/>
  <c r="AS21" i="1"/>
  <c r="AL21" i="1"/>
  <c r="AM21" i="1" s="1"/>
  <c r="AG21" i="1"/>
  <c r="AE21" i="1" s="1"/>
  <c r="AF21" i="1"/>
  <c r="W21" i="1"/>
  <c r="V21" i="1"/>
  <c r="U21" i="1" s="1"/>
  <c r="N21" i="1"/>
  <c r="H21" i="1"/>
  <c r="AV21" i="1" s="1"/>
  <c r="AY21" i="1" s="1"/>
  <c r="G21" i="1"/>
  <c r="Y21" i="1" s="1"/>
  <c r="BM20" i="1"/>
  <c r="BL20" i="1"/>
  <c r="BK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Q19" i="1" s="1"/>
  <c r="BL19" i="1"/>
  <c r="BK19" i="1"/>
  <c r="BJ19" i="1"/>
  <c r="BG19" i="1"/>
  <c r="BF19" i="1"/>
  <c r="BE19" i="1"/>
  <c r="BD19" i="1"/>
  <c r="BH19" i="1" s="1"/>
  <c r="BI19" i="1" s="1"/>
  <c r="BC19" i="1"/>
  <c r="AX19" i="1" s="1"/>
  <c r="AU19" i="1"/>
  <c r="AW19" i="1" s="1"/>
  <c r="AS19" i="1"/>
  <c r="AM19" i="1"/>
  <c r="AL19" i="1"/>
  <c r="AG19" i="1"/>
  <c r="AE19" i="1" s="1"/>
  <c r="W19" i="1"/>
  <c r="U19" i="1" s="1"/>
  <c r="V19" i="1"/>
  <c r="N19" i="1"/>
  <c r="G19" i="1"/>
  <c r="Y19" i="1" s="1"/>
  <c r="T22" i="1" l="1"/>
  <c r="X22" i="1" s="1"/>
  <c r="AA22" i="1"/>
  <c r="O22" i="1"/>
  <c r="M22" i="1" s="1"/>
  <c r="P22" i="1" s="1"/>
  <c r="AF28" i="1"/>
  <c r="H28" i="1"/>
  <c r="AV28" i="1" s="1"/>
  <c r="AY28" i="1" s="1"/>
  <c r="L28" i="1"/>
  <c r="G28" i="1"/>
  <c r="I28" i="1"/>
  <c r="AU31" i="1"/>
  <c r="AW31" i="1" s="1"/>
  <c r="Q31" i="1"/>
  <c r="AF19" i="1"/>
  <c r="L19" i="1"/>
  <c r="H19" i="1"/>
  <c r="AV19" i="1" s="1"/>
  <c r="AY19" i="1" s="1"/>
  <c r="R19" i="1"/>
  <c r="S19" i="1" s="1"/>
  <c r="O19" i="1" s="1"/>
  <c r="M19" i="1" s="1"/>
  <c r="P19" i="1" s="1"/>
  <c r="H20" i="1"/>
  <c r="AV20" i="1" s="1"/>
  <c r="AY20" i="1" s="1"/>
  <c r="G20" i="1"/>
  <c r="Q20" i="1"/>
  <c r="AF24" i="1"/>
  <c r="G24" i="1"/>
  <c r="L24" i="1"/>
  <c r="H24" i="1"/>
  <c r="AV24" i="1" s="1"/>
  <c r="AY24" i="1" s="1"/>
  <c r="R24" i="1"/>
  <c r="S24" i="1" s="1"/>
  <c r="R28" i="1"/>
  <c r="S28" i="1" s="1"/>
  <c r="Z22" i="1"/>
  <c r="AW23" i="1"/>
  <c r="AU23" i="1"/>
  <c r="Q23" i="1"/>
  <c r="H26" i="1"/>
  <c r="AV26" i="1" s="1"/>
  <c r="AY26" i="1" s="1"/>
  <c r="G26" i="1"/>
  <c r="AF26" i="1"/>
  <c r="AU27" i="1"/>
  <c r="AW27" i="1" s="1"/>
  <c r="Q27" i="1"/>
  <c r="AU20" i="1"/>
  <c r="AW20" i="1" s="1"/>
  <c r="L21" i="1"/>
  <c r="AW21" i="1"/>
  <c r="L22" i="1"/>
  <c r="H22" i="1"/>
  <c r="AF23" i="1"/>
  <c r="I25" i="1"/>
  <c r="H27" i="1"/>
  <c r="L29" i="1"/>
  <c r="AW29" i="1"/>
  <c r="R30" i="1"/>
  <c r="S30" i="1" s="1"/>
  <c r="O30" i="1" s="1"/>
  <c r="M30" i="1" s="1"/>
  <c r="P30" i="1" s="1"/>
  <c r="L30" i="1"/>
  <c r="H30" i="1"/>
  <c r="Y31" i="1"/>
  <c r="AF31" i="1"/>
  <c r="AB22" i="1"/>
  <c r="Q21" i="1"/>
  <c r="L23" i="1"/>
  <c r="Q29" i="1"/>
  <c r="Y30" i="1"/>
  <c r="AF30" i="1"/>
  <c r="Z28" i="1"/>
  <c r="I21" i="1"/>
  <c r="H23" i="1"/>
  <c r="G25" i="1"/>
  <c r="L25" i="1"/>
  <c r="AW25" i="1"/>
  <c r="Y27" i="1"/>
  <c r="AF27" i="1"/>
  <c r="I29" i="1"/>
  <c r="H31" i="1"/>
  <c r="Y25" i="1" l="1"/>
  <c r="O25" i="1"/>
  <c r="M25" i="1" s="1"/>
  <c r="P25" i="1" s="1"/>
  <c r="J25" i="1" s="1"/>
  <c r="K25" i="1" s="1"/>
  <c r="R23" i="1"/>
  <c r="S23" i="1" s="1"/>
  <c r="T24" i="1"/>
  <c r="X24" i="1" s="1"/>
  <c r="AA24" i="1"/>
  <c r="AB24" i="1" s="1"/>
  <c r="O24" i="1"/>
  <c r="M24" i="1" s="1"/>
  <c r="P24" i="1" s="1"/>
  <c r="Y24" i="1"/>
  <c r="AV23" i="1"/>
  <c r="AY23" i="1" s="1"/>
  <c r="I23" i="1"/>
  <c r="R29" i="1"/>
  <c r="S29" i="1" s="1"/>
  <c r="R21" i="1"/>
  <c r="S21" i="1" s="1"/>
  <c r="AV30" i="1"/>
  <c r="AY30" i="1" s="1"/>
  <c r="I30" i="1"/>
  <c r="J30" i="1" s="1"/>
  <c r="K30" i="1" s="1"/>
  <c r="AV22" i="1"/>
  <c r="AY22" i="1" s="1"/>
  <c r="I22" i="1"/>
  <c r="R27" i="1"/>
  <c r="S27" i="1" s="1"/>
  <c r="Y26" i="1"/>
  <c r="AA28" i="1"/>
  <c r="T28" i="1"/>
  <c r="X28" i="1" s="1"/>
  <c r="L20" i="1"/>
  <c r="R31" i="1"/>
  <c r="S31" i="1" s="1"/>
  <c r="AV31" i="1"/>
  <c r="AY31" i="1" s="1"/>
  <c r="I31" i="1"/>
  <c r="T19" i="1"/>
  <c r="X19" i="1" s="1"/>
  <c r="AA19" i="1"/>
  <c r="AB19" i="1" s="1"/>
  <c r="R25" i="1"/>
  <c r="S25" i="1" s="1"/>
  <c r="L31" i="1"/>
  <c r="L27" i="1"/>
  <c r="I27" i="1"/>
  <c r="AV27" i="1"/>
  <c r="AY27" i="1" s="1"/>
  <c r="Z19" i="1"/>
  <c r="R20" i="1"/>
  <c r="S20" i="1" s="1"/>
  <c r="I20" i="1"/>
  <c r="R26" i="1"/>
  <c r="S26" i="1" s="1"/>
  <c r="J22" i="1"/>
  <c r="K22" i="1" s="1"/>
  <c r="Z24" i="1"/>
  <c r="T30" i="1"/>
  <c r="X30" i="1" s="1"/>
  <c r="AA30" i="1"/>
  <c r="I26" i="1"/>
  <c r="L26" i="1"/>
  <c r="Z30" i="1"/>
  <c r="I24" i="1"/>
  <c r="Y20" i="1"/>
  <c r="O20" i="1"/>
  <c r="M20" i="1" s="1"/>
  <c r="P20" i="1" s="1"/>
  <c r="J20" i="1" s="1"/>
  <c r="K20" i="1" s="1"/>
  <c r="I19" i="1"/>
  <c r="J19" i="1" s="1"/>
  <c r="K19" i="1" s="1"/>
  <c r="Y28" i="1"/>
  <c r="O28" i="1"/>
  <c r="M28" i="1" s="1"/>
  <c r="P28" i="1" s="1"/>
  <c r="J28" i="1" s="1"/>
  <c r="K28" i="1" s="1"/>
  <c r="AB30" i="1" l="1"/>
  <c r="T26" i="1"/>
  <c r="X26" i="1" s="1"/>
  <c r="AA26" i="1"/>
  <c r="Z26" i="1"/>
  <c r="O26" i="1"/>
  <c r="M26" i="1" s="1"/>
  <c r="P26" i="1" s="1"/>
  <c r="J26" i="1" s="1"/>
  <c r="K26" i="1" s="1"/>
  <c r="T21" i="1"/>
  <c r="X21" i="1" s="1"/>
  <c r="AA21" i="1"/>
  <c r="O21" i="1"/>
  <c r="M21" i="1" s="1"/>
  <c r="P21" i="1" s="1"/>
  <c r="J21" i="1" s="1"/>
  <c r="K21" i="1" s="1"/>
  <c r="Z21" i="1"/>
  <c r="AA25" i="1"/>
  <c r="T25" i="1"/>
  <c r="X25" i="1" s="1"/>
  <c r="Z25" i="1"/>
  <c r="AA27" i="1"/>
  <c r="Z27" i="1"/>
  <c r="T27" i="1"/>
  <c r="X27" i="1" s="1"/>
  <c r="O27" i="1"/>
  <c r="M27" i="1" s="1"/>
  <c r="P27" i="1" s="1"/>
  <c r="J27" i="1" s="1"/>
  <c r="K27" i="1" s="1"/>
  <c r="T29" i="1"/>
  <c r="X29" i="1" s="1"/>
  <c r="AA29" i="1"/>
  <c r="O29" i="1"/>
  <c r="M29" i="1" s="1"/>
  <c r="P29" i="1" s="1"/>
  <c r="J29" i="1" s="1"/>
  <c r="K29" i="1" s="1"/>
  <c r="Z29" i="1"/>
  <c r="AA23" i="1"/>
  <c r="T23" i="1"/>
  <c r="X23" i="1" s="1"/>
  <c r="Z23" i="1"/>
  <c r="O23" i="1"/>
  <c r="M23" i="1" s="1"/>
  <c r="P23" i="1" s="1"/>
  <c r="J23" i="1" s="1"/>
  <c r="K23" i="1" s="1"/>
  <c r="T20" i="1"/>
  <c r="X20" i="1" s="1"/>
  <c r="AA20" i="1"/>
  <c r="AB20" i="1" s="1"/>
  <c r="Z20" i="1"/>
  <c r="AA31" i="1"/>
  <c r="AB31" i="1" s="1"/>
  <c r="T31" i="1"/>
  <c r="X31" i="1" s="1"/>
  <c r="O31" i="1"/>
  <c r="M31" i="1" s="1"/>
  <c r="P31" i="1" s="1"/>
  <c r="J31" i="1" s="1"/>
  <c r="K31" i="1" s="1"/>
  <c r="Z31" i="1"/>
  <c r="AB28" i="1"/>
  <c r="J24" i="1"/>
  <c r="K24" i="1" s="1"/>
  <c r="AB21" i="1" l="1"/>
  <c r="AB26" i="1"/>
  <c r="AB29" i="1"/>
  <c r="AB25" i="1"/>
  <c r="AB23" i="1"/>
  <c r="AB27" i="1"/>
</calcChain>
</file>

<file path=xl/sharedStrings.xml><?xml version="1.0" encoding="utf-8"?>
<sst xmlns="http://schemas.openxmlformats.org/spreadsheetml/2006/main" count="904" uniqueCount="432">
  <si>
    <t>File opened</t>
  </si>
  <si>
    <t>2020-09-09 07:39:15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</si>
  <si>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</si>
  <si>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</si>
  <si>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</si>
  <si>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</si>
  <si>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</si>
  <si>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</si>
  <si>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</si>
  <si>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</si>
  <si>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</si>
  <si>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</si>
  <si>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</si>
  <si>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{"co2aspan1": "0.959104", "h2obspan2a": "0.0927813", "h2obspanconc2": "0", "co2aspan2": "-0.0251474", "tazero": "0.197292", "h2oaspanconc2": "0", "h2oaspanconc1": "19.45", "co2bspan2a": "0.189054", "co2bspan2": "-0.0264927", "chamberpressurezero": "2.59421", "h2oaspan2": "0", "co2aspanconc1": "993", "h2oazero": "1.05097", "flowazero": "0.28716", "ssb_ref": "37590.7", "co2aspan2a": "0.188041", "h2oaspan2b": "0.0948874", "flowbzero": "0.30082", "h2obzero": "1.06811", "co2bspanconc1": "993", "co2bzero": "0.862588", "oxygen": "21", "co2bspanconc2": "296.7", "co2aspan2b": "0.179462", "h2obspan1": "1.02611", "co2bspan1": "0.957744", "h2oaspan1": "1.01611", "h2obspan2": "0", "h2oaspan2a": "0.0933829", "h2obspan2b": "0.0952042", "tbzero": "0.155348", "co2azero": "0.870173", "ssa_ref": "32565.6", "co2bspan2b": "0.180118", "h2obspanconc1": "19.45", "flowmeterzero": "1.06113", "co2aspanconc2": "296.7"}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</si>
  <si>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</si>
  <si>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</si>
  <si>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</si>
  <si>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</si>
  <si>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</si>
  <si>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</si>
  <si>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</si>
  <si>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</si>
  <si>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</si>
  <si>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07:39:16</t>
  </si>
  <si>
    <t>Stability Definition:	CO2_r (Meas): Slp&lt;0.1 Per=20	H2O_s (Meas): Slp&lt;0.5 Per=20	CO2_s (Meas): Slp&lt;1 Per=15	H2O_r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</si>
  <si>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</si>
  <si>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</si>
  <si>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</si>
  <si>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</si>
  <si>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</si>
  <si>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</si>
  <si>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</si>
  <si>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</si>
  <si>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</si>
  <si>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</si>
  <si>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</si>
  <si>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</si>
  <si>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</si>
  <si>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</si>
  <si>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</si>
  <si>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</si>
  <si>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</si>
  <si>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</si>
  <si>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</si>
  <si>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</si>
  <si>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</si>
  <si>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</si>
  <si>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</si>
  <si>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</si>
  <si>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</si>
  <si>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</si>
  <si>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</si>
  <si>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</si>
  <si>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</si>
  <si>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</si>
  <si>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</si>
  <si>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</si>
  <si>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</si>
  <si>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</si>
  <si>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</si>
  <si>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</si>
  <si>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</si>
  <si>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</si>
  <si>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</si>
  <si>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</si>
  <si>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</si>
  <si>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</si>
  <si>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</si>
  <si>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</si>
  <si>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</si>
  <si>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</si>
  <si>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</si>
  <si>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</si>
  <si>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</si>
  <si>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</si>
  <si>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</si>
  <si>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</si>
  <si>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</si>
  <si>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</si>
  <si>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</si>
  <si>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</si>
  <si>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</si>
  <si>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</si>
  <si>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</si>
  <si>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</si>
  <si>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</si>
  <si>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</si>
  <si>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</si>
  <si>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</si>
  <si>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</si>
  <si>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</si>
  <si>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</si>
  <si>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</si>
  <si>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</si>
  <si>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</si>
  <si>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</si>
  <si>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</si>
  <si>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</si>
  <si>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</si>
  <si>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</si>
  <si>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</si>
  <si>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</si>
  <si>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</si>
  <si>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</si>
  <si>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</si>
  <si>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</si>
  <si>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</si>
  <si>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</si>
  <si>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</si>
  <si>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</si>
  <si>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</si>
  <si>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</si>
  <si>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</si>
  <si>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</si>
  <si>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</si>
  <si>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</si>
  <si>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</si>
  <si>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</si>
  <si>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</si>
  <si>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</si>
  <si>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</si>
  <si>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</si>
  <si>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</si>
  <si>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</si>
  <si>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</si>
  <si>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</si>
  <si>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</si>
  <si>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</si>
  <si>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</si>
  <si>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</si>
  <si>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</si>
  <si>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</si>
  <si>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</si>
  <si>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</si>
  <si>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</si>
  <si>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</si>
  <si>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</si>
  <si>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</si>
  <si>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</si>
  <si>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</si>
  <si>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</si>
  <si>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</si>
  <si>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</si>
  <si>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</si>
  <si>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</si>
  <si>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</si>
  <si>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</si>
  <si>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</si>
  <si>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</si>
  <si>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</si>
  <si>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</si>
  <si>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</si>
  <si>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</si>
  <si>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</si>
  <si>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</si>
  <si>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</si>
  <si>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</si>
  <si>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</si>
  <si>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</si>
  <si>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</si>
  <si>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</si>
  <si>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</si>
  <si>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</si>
  <si>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</si>
  <si>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</si>
  <si>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</si>
  <si>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</si>
  <si>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</si>
  <si>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</si>
  <si>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</si>
  <si>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</si>
  <si>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</si>
  <si>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</si>
  <si>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</si>
  <si>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</si>
  <si>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</si>
  <si>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</si>
  <si>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</si>
  <si>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</si>
  <si>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</si>
  <si>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</si>
  <si>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</si>
  <si>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</si>
  <si>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</si>
  <si>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</si>
  <si>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</si>
  <si>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</si>
  <si>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</si>
  <si>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</si>
  <si>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</si>
  <si>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</si>
  <si>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</si>
  <si>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</si>
  <si>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</si>
  <si>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</si>
  <si>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</si>
  <si>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</si>
  <si>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</si>
  <si>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</si>
  <si>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</si>
  <si>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</si>
  <si>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</si>
  <si>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</si>
  <si>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</si>
  <si>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</si>
  <si>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</si>
  <si>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</si>
  <si>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</si>
  <si>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</si>
  <si>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</si>
  <si>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</si>
  <si>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</si>
  <si>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</si>
  <si>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</si>
  <si>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</si>
  <si>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</si>
  <si>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</si>
  <si>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</si>
  <si>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</si>
  <si>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</si>
  <si>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</si>
  <si>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</si>
  <si>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</si>
  <si>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</si>
  <si>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</si>
  <si>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</si>
  <si>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</si>
  <si>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</si>
  <si>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</si>
  <si>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</si>
  <si>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</si>
  <si>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</si>
  <si>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</si>
  <si>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</si>
  <si>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</si>
  <si>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</si>
  <si>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</si>
  <si>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</si>
  <si>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</si>
  <si>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</si>
  <si>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</si>
  <si>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</si>
  <si>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</si>
  <si>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</si>
  <si>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</si>
  <si>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</si>
  <si>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</si>
  <si>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</si>
  <si>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</si>
  <si>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</si>
  <si>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</si>
  <si>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</si>
  <si>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</si>
  <si>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</si>
  <si>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</si>
  <si>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</si>
  <si>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</si>
  <si>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</si>
  <si>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</si>
  <si>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</si>
  <si>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</si>
  <si>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</si>
  <si>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</si>
  <si>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</si>
  <si>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</si>
  <si>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</si>
  <si>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</si>
  <si>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</si>
  <si>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</si>
  <si>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</si>
  <si>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</si>
  <si>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</si>
  <si>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</si>
  <si>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</si>
  <si>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</si>
  <si>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</si>
  <si>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</si>
  <si>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</si>
  <si>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</si>
  <si>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</si>
  <si>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</si>
  <si>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CO2_hrs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</si>
  <si>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</si>
  <si>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</si>
  <si>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</si>
  <si>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</si>
  <si>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</si>
  <si>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</si>
  <si>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</si>
  <si>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</si>
  <si>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</si>
  <si>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</si>
  <si>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</si>
  <si>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</si>
  <si>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</si>
  <si>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</si>
  <si>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</si>
  <si>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</si>
  <si>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</si>
  <si>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</si>
  <si>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</si>
  <si>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</si>
  <si>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</si>
  <si>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</si>
  <si>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</si>
  <si>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</si>
  <si>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</si>
  <si>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</si>
  <si>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</si>
  <si>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</si>
  <si>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</si>
  <si>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</si>
  <si>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</si>
  <si>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</si>
  <si>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</si>
  <si>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</si>
  <si>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</si>
  <si>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</si>
  <si>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</si>
  <si>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</si>
  <si>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</si>
  <si>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</si>
  <si>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</si>
  <si>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</si>
  <si>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</si>
  <si>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</si>
  <si>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</si>
  <si>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</si>
  <si>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</si>
  <si>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</si>
  <si>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</si>
  <si>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</si>
  <si>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</si>
  <si>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</si>
  <si>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</si>
  <si>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</si>
  <si>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</si>
  <si>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</si>
  <si>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</si>
  <si>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</si>
  <si>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</si>
  <si>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</si>
  <si>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</si>
  <si>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</si>
  <si>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</si>
  <si>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</si>
  <si>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</si>
  <si>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</si>
  <si>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</si>
  <si>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</si>
  <si>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</si>
  <si>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</si>
  <si>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</si>
  <si>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</si>
  <si>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</si>
  <si>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</si>
  <si>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</si>
  <si>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</si>
  <si>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</si>
  <si>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</si>
  <si>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20200909 07:39:27</t>
  </si>
  <si>
    <t>07:39:27</t>
  </si>
  <si>
    <t>MPF-1934-20161005-17_12_32</t>
  </si>
  <si>
    <t>MPF-1935-20161005-11_14_30</t>
  </si>
  <si>
    <t>DARK-1936-20161005-11_14_32</t>
  </si>
  <si>
    <t>07:39:44</t>
  </si>
  <si>
    <t>3/4</t>
  </si>
  <si>
    <t>11111111</t>
  </si>
  <si>
    <t>oooooooo</t>
  </si>
  <si>
    <t>off</t>
  </si>
  <si>
    <t>20200909 08:15:50</t>
  </si>
  <si>
    <t>08:15:50</t>
  </si>
  <si>
    <t>MPF-1937-20161005-11_50_53</t>
  </si>
  <si>
    <t>DARK-1938-20161005-11_50_55</t>
  </si>
  <si>
    <t>08:14:46</t>
  </si>
  <si>
    <t>1/4</t>
  </si>
  <si>
    <t>20200909 08:17:40</t>
  </si>
  <si>
    <t>08:17:40</t>
  </si>
  <si>
    <t>MPF-1939-20161005-11_52_44</t>
  </si>
  <si>
    <t>DARK-1940-20161005-11_52_46</t>
  </si>
  <si>
    <t>08:18:00</t>
  </si>
  <si>
    <t>4/4</t>
  </si>
  <si>
    <t>20200909 08:20:01</t>
  </si>
  <si>
    <t>08:20:01</t>
  </si>
  <si>
    <t>MPF-1941-20161005-11_55_05</t>
  </si>
  <si>
    <t>DARK-1942-20161005-11_55_07</t>
  </si>
  <si>
    <t>08:18:56</t>
  </si>
  <si>
    <t>20200909 08:21:51</t>
  </si>
  <si>
    <t>08:21:51</t>
  </si>
  <si>
    <t>MPF-1943-20161005-11_56_55</t>
  </si>
  <si>
    <t>DARK-1944-20161005-11_56_57</t>
  </si>
  <si>
    <t>08:22:14</t>
  </si>
  <si>
    <t>20200909 08:24:15</t>
  </si>
  <si>
    <t>08:24:15</t>
  </si>
  <si>
    <t>MPF-1945-20161005-11_59_19</t>
  </si>
  <si>
    <t>DARK-1946-20161005-11_59_21</t>
  </si>
  <si>
    <t>08:24:40</t>
  </si>
  <si>
    <t>20200909 08:26:21</t>
  </si>
  <si>
    <t>08:26:21</t>
  </si>
  <si>
    <t>MPF-1947-20161005-12_01_25</t>
  </si>
  <si>
    <t>DARK-1948-20161005-12_01_27</t>
  </si>
  <si>
    <t>08:25:44</t>
  </si>
  <si>
    <t>20200909 08:27:53</t>
  </si>
  <si>
    <t>08:27:53</t>
  </si>
  <si>
    <t>MPF-1949-20161005-12_02_57</t>
  </si>
  <si>
    <t>DARK-1950-20161005-12_02_59</t>
  </si>
  <si>
    <t>08:27:15</t>
  </si>
  <si>
    <t>20200909 08:29:27</t>
  </si>
  <si>
    <t>08:29:27</t>
  </si>
  <si>
    <t>MPF-1951-20161005-12_04_31</t>
  </si>
  <si>
    <t>DARK-1952-20161005-12_04_33</t>
  </si>
  <si>
    <t>08:28:46</t>
  </si>
  <si>
    <t>20200909 08:30:43</t>
  </si>
  <si>
    <t>08:30:43</t>
  </si>
  <si>
    <t>MPF-1953-20161005-12_05_47</t>
  </si>
  <si>
    <t>DARK-1954-20161005-12_05_49</t>
  </si>
  <si>
    <t>08:30:17</t>
  </si>
  <si>
    <t>20200909 08:32:07</t>
  </si>
  <si>
    <t>08:32:07</t>
  </si>
  <si>
    <t>MPF-1955-20161005-12_07_11</t>
  </si>
  <si>
    <t>DARK-1956-20161005-12_07_13</t>
  </si>
  <si>
    <t>08:31:33</t>
  </si>
  <si>
    <t>20200909 08:33:23</t>
  </si>
  <si>
    <t>08:33:23</t>
  </si>
  <si>
    <t>MPF-1957-20161005-12_08_27</t>
  </si>
  <si>
    <t>-</t>
  </si>
  <si>
    <t>08:32:58</t>
  </si>
  <si>
    <t>20200909 09:00:12</t>
  </si>
  <si>
    <t>09:00:12</t>
  </si>
  <si>
    <t>MPF-1958-20161005-12_35_16</t>
  </si>
  <si>
    <t>09:00:30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</si>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</sst>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1"/>
  <sheetViews>
    <sheetView tabSelected="1" topLeftCell="AJ14" workbookViewId="0">
      <selection activeCell="AZ19" sqref="AZ19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431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357</v>
      </c>
      <c r="GB18" t="s">
        <v>358</v>
      </c>
      <c r="GC18" t="s">
        <v>357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1</v>
      </c>
      <c r="B19">
        <v>1599655167.0999999</v>
      </c>
      <c r="C19">
        <v>0</v>
      </c>
      <c r="D19" t="s">
        <v>360</v>
      </c>
      <c r="E19" t="s">
        <v>361</v>
      </c>
      <c r="F19">
        <v>1599655167.0999999</v>
      </c>
      <c r="G19">
        <f t="shared" ref="G19:G31" si="0">BU19*AE19*(BQ19-BR19)/(100*$B$7*(1000-AE19*BQ19))</f>
        <v>7.8615243594075239E-4</v>
      </c>
      <c r="H19">
        <f t="shared" ref="H19:H31" si="1">BU19*AE19*(BP19-BO19*(1000-AE19*BR19)/(1000-AE19*BQ19))/(100*$B$7)</f>
        <v>3.6414044228022528</v>
      </c>
      <c r="I19">
        <f t="shared" ref="I19:I31" si="2">BO19 - IF(AE19&gt;1, H19*$B$7*100/(AG19*CC19), 0)</f>
        <v>395.25299601425138</v>
      </c>
      <c r="J19">
        <f t="shared" ref="J19:J31" si="3">((P19-G19/2)*I19-H19)/(P19+G19/2)</f>
        <v>338.49335412238747</v>
      </c>
      <c r="K19">
        <f t="shared" ref="K19:K31" si="4">J19*(BV19+BW19)/1000</f>
        <v>34.499238285589463</v>
      </c>
      <c r="L19">
        <f t="shared" ref="L19:L31" si="5">(BO19 - IF(AE19&gt;1, H19*$B$7*100/(AG19*CC19), 0))*(BV19+BW19)/1000</f>
        <v>40.284180255008856</v>
      </c>
      <c r="M19">
        <f t="shared" ref="M19:M31" si="6">2/((1/O19-1/N19)+SIGN(O19)*SQRT((1/O19-1/N19)*(1/O19-1/N19) + 4*$C$7/(($C$7+1)*($C$7+1))*(2*1/O19*1/N19-1/N19*1/N19)))</f>
        <v>0.11337852549057525</v>
      </c>
      <c r="N19">
        <f t="shared" ref="N19:N31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2.2931814377021813</v>
      </c>
      <c r="O19">
        <f t="shared" ref="O19:O31" si="8">G19*(1000-(1000*0.61365*EXP(17.502*S19/(240.97+S19))/(BV19+BW19)+BQ19)/2)/(1000*0.61365*EXP(17.502*S19/(240.97+S19))/(BV19+BW19)-BQ19)</f>
        <v>0.11035389217964557</v>
      </c>
      <c r="P19">
        <f t="shared" ref="P19:P31" si="9">1/(($C$7+1)/(M19/1.6)+1/(N19/1.37)) + $C$7/(($C$7+1)/(M19/1.6) + $C$7/(N19/1.37))</f>
        <v>6.9236213127462254E-2</v>
      </c>
      <c r="Q19">
        <f t="shared" ref="Q19:Q31" si="10">(BK19*BM19)</f>
        <v>16.489128217126765</v>
      </c>
      <c r="R19">
        <f t="shared" ref="R19:R31" si="11">(BX19+(Q19+2*0.95*0.0000000567*(((BX19+$B$9)+273)^4-(BX19+273)^4)-44100*G19)/(1.84*29.3*N19+8*0.95*0.0000000567*(BX19+273)^3))</f>
        <v>23.363094205140818</v>
      </c>
      <c r="S19">
        <f t="shared" ref="S19:S31" si="12">($C$9*BY19+$D$9*BZ19+$E$9*R19)</f>
        <v>23.057700000000001</v>
      </c>
      <c r="T19">
        <f t="shared" ref="T19:T31" si="13">0.61365*EXP(17.502*S19/(240.97+S19))</f>
        <v>2.8295842246923493</v>
      </c>
      <c r="U19">
        <f t="shared" ref="U19:U31" si="14">(V19/W19*100)</f>
        <v>72.996433374821422</v>
      </c>
      <c r="V19">
        <f t="shared" ref="V19:V31" si="15">BQ19*(BV19+BW19)/1000</f>
        <v>2.1211485795264902</v>
      </c>
      <c r="W19">
        <f t="shared" ref="W19:W31" si="16">0.61365*EXP(17.502*BX19/(240.97+BX19))</f>
        <v>2.9058249580973849</v>
      </c>
      <c r="X19">
        <f t="shared" ref="X19:X31" si="17">(T19-BQ19*(BV19+BW19)/1000)</f>
        <v>0.70843564516585911</v>
      </c>
      <c r="Y19">
        <f t="shared" ref="Y19:Y31" si="18">(-G19*44100)</f>
        <v>-34.669322424987179</v>
      </c>
      <c r="Z19">
        <f t="shared" ref="Z19:Z31" si="19">2*29.3*N19*0.92*(BX19-S19)</f>
        <v>54.421924974069981</v>
      </c>
      <c r="AA19">
        <f t="shared" ref="AA19:AA31" si="20">2*0.95*0.0000000567*(((BX19+$B$9)+273)^4-(S19+273)^4)</f>
        <v>4.9333765203738826</v>
      </c>
      <c r="AB19">
        <f t="shared" ref="AB19:AB31" si="21">Q19+AA19+Y19+Z19</f>
        <v>41.175107286583454</v>
      </c>
      <c r="AC19">
        <v>15</v>
      </c>
      <c r="AD19">
        <v>3</v>
      </c>
      <c r="AE19">
        <f t="shared" ref="AE19:AE31" si="22">IF(AC19*$H$15&gt;=AG19,1,(AG19/(AG19-AC19*$H$15)))</f>
        <v>1.0005493292063019</v>
      </c>
      <c r="AF19">
        <f t="shared" ref="AF19:AF31" si="23">(AE19-1)*100</f>
        <v>5.4932920630190729E-2</v>
      </c>
      <c r="AG19">
        <f t="shared" ref="AG19:AG31" si="24">MAX(0,($B$15+$C$15*CC19)/(1+$D$15*CC19)*BV19/(BX19+273)*$E$15)</f>
        <v>54642.060774921869</v>
      </c>
      <c r="AH19" t="s">
        <v>362</v>
      </c>
      <c r="AI19">
        <v>10220.200000000001</v>
      </c>
      <c r="AJ19">
        <v>785.03269230769195</v>
      </c>
      <c r="AK19">
        <v>2987.51</v>
      </c>
      <c r="AL19">
        <f t="shared" ref="AL19:AL31" si="25">AK19-AJ19</f>
        <v>2202.4773076923084</v>
      </c>
      <c r="AM19">
        <f t="shared" ref="AM19:AM31" si="26">AL19/AK19</f>
        <v>0.73722843026209395</v>
      </c>
      <c r="AN19">
        <v>-1.9114260084378301</v>
      </c>
      <c r="AO19" t="s">
        <v>363</v>
      </c>
      <c r="AP19">
        <v>10267.6</v>
      </c>
      <c r="AQ19">
        <v>1105.14769230769</v>
      </c>
      <c r="AR19">
        <v>3176.2</v>
      </c>
      <c r="AS19">
        <f t="shared" ref="AS19:AS31" si="27">1-AQ19/AR19</f>
        <v>0.65205349401558776</v>
      </c>
      <c r="AT19">
        <v>0.5</v>
      </c>
      <c r="AU19">
        <f t="shared" ref="AU19:AU31" si="28">BK19</f>
        <v>84.25642913822081</v>
      </c>
      <c r="AV19">
        <f t="shared" ref="AV19:AV31" si="29">H19</f>
        <v>3.6414044228022528</v>
      </c>
      <c r="AW19">
        <f t="shared" ref="AW19:AW31" si="30">AS19*AT19*AU19</f>
        <v>27.469849506426829</v>
      </c>
      <c r="AX19">
        <f t="shared" ref="AX19:AX31" si="31">BC19/AR19</f>
        <v>0.71874252251117687</v>
      </c>
      <c r="AY19">
        <f t="shared" ref="AY19:AY31" si="32">(AV19-AN19)/AU19</f>
        <v>6.5903937397237516E-2</v>
      </c>
      <c r="AZ19">
        <f>(AK31-AR19)/AR19</f>
        <v>0.10514136389396143</v>
      </c>
      <c r="BA19" t="s">
        <v>364</v>
      </c>
      <c r="BB19">
        <v>893.33</v>
      </c>
      <c r="BC19">
        <f t="shared" ref="BC19:BC31" si="33">AR19-BB19</f>
        <v>2282.87</v>
      </c>
      <c r="BD19">
        <f t="shared" ref="BD19:BD31" si="34">(AR19-AQ19)/(AR19-BB19)</f>
        <v>0.90721429940921305</v>
      </c>
      <c r="BE19">
        <f t="shared" ref="BE19:BE31" si="35">(AK19-AR19)/(AK19-BB19)</f>
        <v>-9.0102092465785932E-2</v>
      </c>
      <c r="BF19">
        <f t="shared" ref="BF19:BF31" si="36">(AR19-AQ19)/(AR19-AJ19)</f>
        <v>0.86612605526589526</v>
      </c>
      <c r="BG19">
        <f t="shared" ref="BG19:BG31" si="37">(AK19-AR19)/(AK19-AJ19)</f>
        <v>-8.5671711277562942E-2</v>
      </c>
      <c r="BH19">
        <f t="shared" ref="BH19:BH31" si="38">(BD19*BB19/AQ19)</f>
        <v>0.73333343202203682</v>
      </c>
      <c r="BI19">
        <f t="shared" ref="BI19:BI31" si="39">(1-BH19)</f>
        <v>0.26666656797796318</v>
      </c>
      <c r="BJ19">
        <f t="shared" ref="BJ19:BJ31" si="40">$B$13*CD19+$C$13*CE19+$F$13*CP19*(1-CS19)</f>
        <v>99.965999999999994</v>
      </c>
      <c r="BK19">
        <f t="shared" ref="BK19:BK31" si="41">BJ19*BL19</f>
        <v>84.25642913822081</v>
      </c>
      <c r="BL19">
        <f t="shared" ref="BL19:BL31" si="42">($B$13*$D$11+$C$13*$D$11+$F$13*((DC19+CU19)/MAX(DC19+CU19+DD19, 0.1)*$I$11+DD19/MAX(DC19+CU19+DD19, 0.1)*$J$11))/($B$13+$C$13+$F$13)</f>
        <v>0.84285086067483761</v>
      </c>
      <c r="BM19">
        <f t="shared" ref="BM19:BM31" si="43">($B$13*$K$11+$C$13*$K$11+$F$13*((DC19+CU19)/MAX(DC19+CU19+DD19, 0.1)*$P$11+DD19/MAX(DC19+CU19+DD19, 0.1)*$Q$11))/($B$13+$C$13+$F$13)</f>
        <v>0.19570172134967545</v>
      </c>
      <c r="BN19">
        <v>1599655167.0999999</v>
      </c>
      <c r="BO19">
        <v>395.25299999999999</v>
      </c>
      <c r="BP19">
        <v>399.99299999999999</v>
      </c>
      <c r="BQ19">
        <v>20.811900000000001</v>
      </c>
      <c r="BR19">
        <v>19.8887</v>
      </c>
      <c r="BS19">
        <v>394.84300000000002</v>
      </c>
      <c r="BT19">
        <v>20.811299999999999</v>
      </c>
      <c r="BU19">
        <v>500.017</v>
      </c>
      <c r="BV19">
        <v>101.82</v>
      </c>
      <c r="BW19">
        <v>9.9987099999999995E-2</v>
      </c>
      <c r="BX19">
        <v>23.497900000000001</v>
      </c>
      <c r="BY19">
        <v>23.057700000000001</v>
      </c>
      <c r="BZ19">
        <v>999.9</v>
      </c>
      <c r="CA19">
        <v>0</v>
      </c>
      <c r="CB19">
        <v>0</v>
      </c>
      <c r="CC19">
        <v>10031.9</v>
      </c>
      <c r="CD19">
        <v>0</v>
      </c>
      <c r="CE19">
        <v>8.4216700000000007</v>
      </c>
      <c r="CF19">
        <v>-4.6703799999999998</v>
      </c>
      <c r="CG19">
        <v>403.72500000000002</v>
      </c>
      <c r="CH19">
        <v>408.11</v>
      </c>
      <c r="CI19">
        <v>0.923149</v>
      </c>
      <c r="CJ19">
        <v>399.99299999999999</v>
      </c>
      <c r="CK19">
        <v>19.8887</v>
      </c>
      <c r="CL19">
        <v>2.1190600000000002</v>
      </c>
      <c r="CM19">
        <v>2.0250599999999999</v>
      </c>
      <c r="CN19">
        <v>18.363199999999999</v>
      </c>
      <c r="CO19">
        <v>17.6417</v>
      </c>
      <c r="CP19">
        <v>99.965999999999994</v>
      </c>
      <c r="CQ19">
        <v>0.89999600000000002</v>
      </c>
      <c r="CR19">
        <v>0.100004</v>
      </c>
      <c r="CS19">
        <v>0</v>
      </c>
      <c r="CT19">
        <v>1103.23</v>
      </c>
      <c r="CU19">
        <v>4.9998100000000001</v>
      </c>
      <c r="CV19">
        <v>1066.73</v>
      </c>
      <c r="CW19">
        <v>789.471</v>
      </c>
      <c r="CX19">
        <v>30.437000000000001</v>
      </c>
      <c r="CY19">
        <v>34.686999999999998</v>
      </c>
      <c r="CZ19">
        <v>32.375</v>
      </c>
      <c r="DA19">
        <v>35.25</v>
      </c>
      <c r="DB19">
        <v>34.061999999999998</v>
      </c>
      <c r="DC19">
        <v>85.47</v>
      </c>
      <c r="DD19">
        <v>9.5</v>
      </c>
      <c r="DE19">
        <v>0</v>
      </c>
      <c r="DF19">
        <v>1475684070.0999999</v>
      </c>
      <c r="DG19">
        <v>0</v>
      </c>
      <c r="DH19">
        <v>1105.14769230769</v>
      </c>
      <c r="DI19">
        <v>-6.2393162180397299</v>
      </c>
      <c r="DJ19">
        <v>-5.0581196684043697</v>
      </c>
      <c r="DK19">
        <v>1068.1888461538499</v>
      </c>
      <c r="DL19">
        <v>15</v>
      </c>
      <c r="DM19">
        <v>1599655184.0999999</v>
      </c>
      <c r="DN19" t="s">
        <v>365</v>
      </c>
      <c r="DO19">
        <v>1599655184.0999999</v>
      </c>
      <c r="DP19">
        <v>1599654739.0999999</v>
      </c>
      <c r="DQ19">
        <v>2</v>
      </c>
      <c r="DR19">
        <v>-7.0000000000000007E-2</v>
      </c>
      <c r="DS19">
        <v>-0.31900000000000001</v>
      </c>
      <c r="DT19">
        <v>0.41</v>
      </c>
      <c r="DU19">
        <v>1E-3</v>
      </c>
      <c r="DV19">
        <v>400</v>
      </c>
      <c r="DW19">
        <v>20</v>
      </c>
      <c r="DX19">
        <v>0.31</v>
      </c>
      <c r="DY19">
        <v>0.15</v>
      </c>
      <c r="DZ19">
        <v>400.010292682927</v>
      </c>
      <c r="EA19">
        <v>0.140738675957745</v>
      </c>
      <c r="EB19">
        <v>2.9515803044932801E-2</v>
      </c>
      <c r="EC19">
        <v>0</v>
      </c>
      <c r="ED19">
        <v>395.350419354839</v>
      </c>
      <c r="EE19">
        <v>-0.23027419354928899</v>
      </c>
      <c r="EF19">
        <v>1.8144179184893101E-2</v>
      </c>
      <c r="EG19">
        <v>1</v>
      </c>
      <c r="EH19">
        <v>19.8776170731707</v>
      </c>
      <c r="EI19">
        <v>5.5785365853649703E-2</v>
      </c>
      <c r="EJ19">
        <v>5.5468691427984296E-3</v>
      </c>
      <c r="EK19">
        <v>1</v>
      </c>
      <c r="EL19">
        <v>20.806431707317099</v>
      </c>
      <c r="EM19">
        <v>0.129133797909355</v>
      </c>
      <c r="EN19">
        <v>1.6051493951052601E-2</v>
      </c>
      <c r="EO19">
        <v>1</v>
      </c>
      <c r="EP19">
        <v>3</v>
      </c>
      <c r="EQ19">
        <v>4</v>
      </c>
      <c r="ER19" t="s">
        <v>366</v>
      </c>
      <c r="ES19">
        <v>3.0003199999999999</v>
      </c>
      <c r="ET19">
        <v>2.6941999999999999</v>
      </c>
      <c r="EU19">
        <v>0.101394</v>
      </c>
      <c r="EV19">
        <v>0.102835</v>
      </c>
      <c r="EW19">
        <v>0.100768</v>
      </c>
      <c r="EX19">
        <v>9.6872200000000006E-2</v>
      </c>
      <c r="EY19">
        <v>28572.3</v>
      </c>
      <c r="EZ19">
        <v>32300.799999999999</v>
      </c>
      <c r="FA19">
        <v>27765.7</v>
      </c>
      <c r="FB19">
        <v>31154.3</v>
      </c>
      <c r="FC19">
        <v>34970.1</v>
      </c>
      <c r="FD19">
        <v>38688.1</v>
      </c>
      <c r="FE19">
        <v>40961.9</v>
      </c>
      <c r="FF19">
        <v>45846.7</v>
      </c>
      <c r="FG19">
        <v>2.0280300000000002</v>
      </c>
      <c r="FH19">
        <v>2.1061299999999998</v>
      </c>
      <c r="FI19">
        <v>3.4712300000000001E-2</v>
      </c>
      <c r="FJ19">
        <v>0</v>
      </c>
      <c r="FK19">
        <v>22.4861</v>
      </c>
      <c r="FL19">
        <v>999.9</v>
      </c>
      <c r="FM19">
        <v>84.275000000000006</v>
      </c>
      <c r="FN19">
        <v>21.46</v>
      </c>
      <c r="FO19">
        <v>21.247399999999999</v>
      </c>
      <c r="FP19">
        <v>61.39</v>
      </c>
      <c r="FQ19">
        <v>33.261200000000002</v>
      </c>
      <c r="FR19">
        <v>1</v>
      </c>
      <c r="FS19">
        <v>-0.32414100000000001</v>
      </c>
      <c r="FT19">
        <v>0.37819999999999998</v>
      </c>
      <c r="FU19">
        <v>20.208500000000001</v>
      </c>
      <c r="FV19">
        <v>5.2286700000000002</v>
      </c>
      <c r="FW19">
        <v>12.0237</v>
      </c>
      <c r="FX19">
        <v>4.9598000000000004</v>
      </c>
      <c r="FY19">
        <v>3.3010000000000002</v>
      </c>
      <c r="FZ19">
        <v>8914.6</v>
      </c>
      <c r="GA19">
        <v>9999</v>
      </c>
      <c r="GB19">
        <v>999.9</v>
      </c>
      <c r="GC19">
        <v>9999</v>
      </c>
      <c r="GD19">
        <v>1.8800399999999999</v>
      </c>
      <c r="GE19">
        <v>1.8769800000000001</v>
      </c>
      <c r="GF19">
        <v>1.8791100000000001</v>
      </c>
      <c r="GG19">
        <v>1.8788100000000001</v>
      </c>
      <c r="GH19">
        <v>1.8804799999999999</v>
      </c>
      <c r="GI19">
        <v>1.87323</v>
      </c>
      <c r="GJ19">
        <v>1.8809499999999999</v>
      </c>
      <c r="GK19">
        <v>1.8750199999999999</v>
      </c>
      <c r="GL19">
        <v>5</v>
      </c>
      <c r="GM19">
        <v>0</v>
      </c>
      <c r="GN19">
        <v>0</v>
      </c>
      <c r="GO19">
        <v>0</v>
      </c>
      <c r="GP19" t="s">
        <v>367</v>
      </c>
      <c r="GQ19" t="s">
        <v>368</v>
      </c>
      <c r="GR19" t="s">
        <v>369</v>
      </c>
      <c r="GS19" t="s">
        <v>369</v>
      </c>
      <c r="GT19" t="s">
        <v>369</v>
      </c>
      <c r="GU19" t="s">
        <v>369</v>
      </c>
      <c r="GV19">
        <v>0</v>
      </c>
      <c r="GW19">
        <v>100</v>
      </c>
      <c r="GX19">
        <v>100</v>
      </c>
      <c r="GY19">
        <v>0.41</v>
      </c>
      <c r="GZ19">
        <v>5.9999999999999995E-4</v>
      </c>
      <c r="HA19">
        <v>0.47960000000000502</v>
      </c>
      <c r="HB19">
        <v>0</v>
      </c>
      <c r="HC19">
        <v>0</v>
      </c>
      <c r="HD19">
        <v>0</v>
      </c>
      <c r="HE19">
        <v>5.7999999999580598E-4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7</v>
      </c>
      <c r="HN19">
        <v>7.1</v>
      </c>
      <c r="HO19">
        <v>2</v>
      </c>
      <c r="HP19">
        <v>504.947</v>
      </c>
      <c r="HQ19">
        <v>541.00099999999998</v>
      </c>
      <c r="HR19">
        <v>22.7805</v>
      </c>
      <c r="HS19">
        <v>23.408200000000001</v>
      </c>
      <c r="HT19">
        <v>30.001200000000001</v>
      </c>
      <c r="HU19">
        <v>23.075199999999999</v>
      </c>
      <c r="HV19">
        <v>23.127199999999998</v>
      </c>
      <c r="HW19">
        <v>20.4026</v>
      </c>
      <c r="HX19">
        <v>20.05</v>
      </c>
      <c r="HY19">
        <v>95.7</v>
      </c>
      <c r="HZ19">
        <v>22.744499999999999</v>
      </c>
      <c r="IA19">
        <v>400</v>
      </c>
      <c r="IB19">
        <v>0</v>
      </c>
      <c r="IC19">
        <v>105.52200000000001</v>
      </c>
      <c r="ID19">
        <v>102.42</v>
      </c>
    </row>
    <row r="20" spans="1:238" x14ac:dyDescent="0.35">
      <c r="A20">
        <v>2</v>
      </c>
      <c r="B20">
        <v>1599657350.0999999</v>
      </c>
      <c r="C20">
        <v>2183</v>
      </c>
      <c r="D20" t="s">
        <v>370</v>
      </c>
      <c r="E20" t="s">
        <v>371</v>
      </c>
      <c r="F20">
        <v>1599657350.0999999</v>
      </c>
      <c r="G20">
        <f t="shared" si="0"/>
        <v>-9.4466292040724378E-4</v>
      </c>
      <c r="H20">
        <f t="shared" si="1"/>
        <v>19.305263485046648</v>
      </c>
      <c r="I20">
        <f t="shared" si="2"/>
        <v>377.24297870389393</v>
      </c>
      <c r="J20">
        <f t="shared" si="3"/>
        <v>662.72576365766031</v>
      </c>
      <c r="K20">
        <f t="shared" si="4"/>
        <v>67.566194722567559</v>
      </c>
      <c r="L20">
        <f t="shared" si="5"/>
        <v>38.460663451731016</v>
      </c>
      <c r="M20">
        <f t="shared" si="6"/>
        <v>-0.10317877552818115</v>
      </c>
      <c r="N20">
        <f t="shared" si="7"/>
        <v>2.2885531809676727</v>
      </c>
      <c r="O20">
        <f t="shared" si="8"/>
        <v>-0.10583505337347801</v>
      </c>
      <c r="P20">
        <f t="shared" si="9"/>
        <v>-6.5902585101402206E-2</v>
      </c>
      <c r="Q20">
        <f t="shared" si="10"/>
        <v>209.71437134358027</v>
      </c>
      <c r="R20">
        <f t="shared" si="11"/>
        <v>25.845728916166809</v>
      </c>
      <c r="S20">
        <f t="shared" si="12"/>
        <v>24.214300000000001</v>
      </c>
      <c r="T20">
        <f t="shared" si="13"/>
        <v>3.0337464178292337</v>
      </c>
      <c r="U20">
        <f t="shared" si="14"/>
        <v>71.772262204596927</v>
      </c>
      <c r="V20">
        <f t="shared" si="15"/>
        <v>2.1468637255588803</v>
      </c>
      <c r="W20">
        <f t="shared" si="16"/>
        <v>2.9912164666608159</v>
      </c>
      <c r="X20">
        <f t="shared" si="17"/>
        <v>0.88688269227035343</v>
      </c>
      <c r="Y20">
        <f t="shared" si="18"/>
        <v>41.659634789959448</v>
      </c>
      <c r="Z20">
        <f t="shared" si="19"/>
        <v>-29.019088682516134</v>
      </c>
      <c r="AA20">
        <f t="shared" si="20"/>
        <v>-2.6578319655401423</v>
      </c>
      <c r="AB20">
        <f t="shared" si="21"/>
        <v>219.69708548548346</v>
      </c>
      <c r="AC20">
        <v>12</v>
      </c>
      <c r="AD20">
        <v>2</v>
      </c>
      <c r="AE20">
        <f t="shared" si="22"/>
        <v>1.0004413893193531</v>
      </c>
      <c r="AF20">
        <f t="shared" si="23"/>
        <v>4.4138931935311376E-2</v>
      </c>
      <c r="AG20">
        <f t="shared" si="24"/>
        <v>54397.766984598253</v>
      </c>
      <c r="AH20" t="s">
        <v>362</v>
      </c>
      <c r="AI20">
        <v>10220.200000000001</v>
      </c>
      <c r="AJ20">
        <v>785.03269230769195</v>
      </c>
      <c r="AK20">
        <v>2987.51</v>
      </c>
      <c r="AL20">
        <f t="shared" si="25"/>
        <v>2202.4773076923084</v>
      </c>
      <c r="AM20">
        <f t="shared" si="26"/>
        <v>0.73722843026209395</v>
      </c>
      <c r="AN20">
        <v>-1.9114260084378301</v>
      </c>
      <c r="AO20" t="s">
        <v>372</v>
      </c>
      <c r="AP20">
        <v>10252.200000000001</v>
      </c>
      <c r="AQ20">
        <v>885.47036000000003</v>
      </c>
      <c r="AR20">
        <v>1260.18</v>
      </c>
      <c r="AS20">
        <f t="shared" si="27"/>
        <v>0.29734612515672365</v>
      </c>
      <c r="AT20">
        <v>0.5</v>
      </c>
      <c r="AU20">
        <f t="shared" si="28"/>
        <v>1093.1031001759709</v>
      </c>
      <c r="AV20">
        <f t="shared" si="29"/>
        <v>19.305263485046648</v>
      </c>
      <c r="AW20">
        <f t="shared" si="30"/>
        <v>162.51498561706345</v>
      </c>
      <c r="AX20">
        <f t="shared" si="31"/>
        <v>0.49977780951927503</v>
      </c>
      <c r="AY20">
        <f t="shared" si="32"/>
        <v>1.9409595938451693E-2</v>
      </c>
      <c r="AZ20">
        <f t="shared" ref="AZ19:AZ31" si="44">(AK20-AR20)/AR20</f>
        <v>1.3707010109666873</v>
      </c>
      <c r="BA20" t="s">
        <v>373</v>
      </c>
      <c r="BB20">
        <v>630.37</v>
      </c>
      <c r="BC20">
        <f t="shared" si="33"/>
        <v>629.81000000000006</v>
      </c>
      <c r="BD20">
        <f t="shared" si="34"/>
        <v>0.5949566377161366</v>
      </c>
      <c r="BE20">
        <f t="shared" si="35"/>
        <v>0.73280755491824834</v>
      </c>
      <c r="BF20">
        <f t="shared" si="36"/>
        <v>0.78861783268832353</v>
      </c>
      <c r="BG20">
        <f t="shared" si="37"/>
        <v>0.78426687710569254</v>
      </c>
      <c r="BH20">
        <f t="shared" si="38"/>
        <v>0.42355208334372818</v>
      </c>
      <c r="BI20">
        <f t="shared" si="39"/>
        <v>0.57644791665627182</v>
      </c>
      <c r="BJ20">
        <f t="shared" si="40"/>
        <v>1299.8800000000001</v>
      </c>
      <c r="BK20">
        <f t="shared" si="41"/>
        <v>1093.1031001759709</v>
      </c>
      <c r="BL20">
        <f t="shared" si="42"/>
        <v>0.84092616255036678</v>
      </c>
      <c r="BM20">
        <f t="shared" si="43"/>
        <v>0.19185232510073372</v>
      </c>
      <c r="BN20">
        <v>1599657350.0999999</v>
      </c>
      <c r="BO20">
        <v>377.24299999999999</v>
      </c>
      <c r="BP20">
        <v>399.97300000000001</v>
      </c>
      <c r="BQ20">
        <v>21.057600000000001</v>
      </c>
      <c r="BR20">
        <v>22.166899999999998</v>
      </c>
      <c r="BS20">
        <v>376.995</v>
      </c>
      <c r="BT20">
        <v>20.991499999999998</v>
      </c>
      <c r="BU20">
        <v>499.96600000000001</v>
      </c>
      <c r="BV20">
        <v>101.852</v>
      </c>
      <c r="BW20">
        <v>9.9966299999999994E-2</v>
      </c>
      <c r="BX20">
        <v>23.979099999999999</v>
      </c>
      <c r="BY20">
        <v>24.214300000000001</v>
      </c>
      <c r="BZ20">
        <v>999.9</v>
      </c>
      <c r="CA20">
        <v>0</v>
      </c>
      <c r="CB20">
        <v>0</v>
      </c>
      <c r="CC20">
        <v>9998.75</v>
      </c>
      <c r="CD20">
        <v>0</v>
      </c>
      <c r="CE20">
        <v>9.1449499999999997</v>
      </c>
      <c r="CF20">
        <v>-22.7301</v>
      </c>
      <c r="CG20">
        <v>385.358</v>
      </c>
      <c r="CH20">
        <v>409.041</v>
      </c>
      <c r="CI20">
        <v>-1.1093500000000001</v>
      </c>
      <c r="CJ20">
        <v>399.97300000000001</v>
      </c>
      <c r="CK20">
        <v>22.166899999999998</v>
      </c>
      <c r="CL20">
        <v>2.1447500000000002</v>
      </c>
      <c r="CM20">
        <v>2.2577400000000001</v>
      </c>
      <c r="CN20">
        <v>18.555499999999999</v>
      </c>
      <c r="CO20">
        <v>19.378</v>
      </c>
      <c r="CP20">
        <v>1299.8800000000001</v>
      </c>
      <c r="CQ20">
        <v>0.96900600000000003</v>
      </c>
      <c r="CR20">
        <v>3.09941E-2</v>
      </c>
      <c r="CS20">
        <v>0</v>
      </c>
      <c r="CT20">
        <v>883.06700000000001</v>
      </c>
      <c r="CU20">
        <v>4.9998100000000001</v>
      </c>
      <c r="CV20">
        <v>11701.7</v>
      </c>
      <c r="CW20">
        <v>10976.4</v>
      </c>
      <c r="CX20">
        <v>42.186999999999998</v>
      </c>
      <c r="CY20">
        <v>44</v>
      </c>
      <c r="CZ20">
        <v>43.311999999999998</v>
      </c>
      <c r="DA20">
        <v>43</v>
      </c>
      <c r="DB20">
        <v>44</v>
      </c>
      <c r="DC20">
        <v>1254.75</v>
      </c>
      <c r="DD20">
        <v>40.130000000000003</v>
      </c>
      <c r="DE20">
        <v>0</v>
      </c>
      <c r="DF20">
        <v>2182.2000000476801</v>
      </c>
      <c r="DG20">
        <v>0</v>
      </c>
      <c r="DH20">
        <v>885.47036000000003</v>
      </c>
      <c r="DI20">
        <v>-19.123999961965101</v>
      </c>
      <c r="DJ20">
        <v>-245.007691975169</v>
      </c>
      <c r="DK20">
        <v>11729.732</v>
      </c>
      <c r="DL20">
        <v>15</v>
      </c>
      <c r="DM20">
        <v>1599657286.0999999</v>
      </c>
      <c r="DN20" t="s">
        <v>374</v>
      </c>
      <c r="DO20">
        <v>1599657283.0999999</v>
      </c>
      <c r="DP20">
        <v>1599657286.0999999</v>
      </c>
      <c r="DQ20">
        <v>3</v>
      </c>
      <c r="DR20">
        <v>-0.161</v>
      </c>
      <c r="DS20">
        <v>6.5000000000000002E-2</v>
      </c>
      <c r="DT20">
        <v>0.249</v>
      </c>
      <c r="DU20">
        <v>6.6000000000000003E-2</v>
      </c>
      <c r="DV20">
        <v>400</v>
      </c>
      <c r="DW20">
        <v>22</v>
      </c>
      <c r="DX20">
        <v>0.04</v>
      </c>
      <c r="DY20">
        <v>0.05</v>
      </c>
      <c r="DZ20">
        <v>400.05897560975598</v>
      </c>
      <c r="EA20">
        <v>-1.4559303135892701</v>
      </c>
      <c r="EB20">
        <v>0.20288017463215899</v>
      </c>
      <c r="EC20">
        <v>0</v>
      </c>
      <c r="ED20">
        <v>379.585709677419</v>
      </c>
      <c r="EE20">
        <v>-25.9718709677425</v>
      </c>
      <c r="EF20">
        <v>2.0284342474820201</v>
      </c>
      <c r="EG20">
        <v>0</v>
      </c>
      <c r="EH20">
        <v>21.829863414634101</v>
      </c>
      <c r="EI20">
        <v>2.6823742160278701</v>
      </c>
      <c r="EJ20">
        <v>0.27530331543731801</v>
      </c>
      <c r="EK20">
        <v>0</v>
      </c>
      <c r="EL20">
        <v>20.834482926829299</v>
      </c>
      <c r="EM20">
        <v>0.331754006968699</v>
      </c>
      <c r="EN20">
        <v>7.7238995277215103E-2</v>
      </c>
      <c r="EO20">
        <v>1</v>
      </c>
      <c r="EP20">
        <v>1</v>
      </c>
      <c r="EQ20">
        <v>4</v>
      </c>
      <c r="ER20" t="s">
        <v>375</v>
      </c>
      <c r="ES20">
        <v>2.9994200000000002</v>
      </c>
      <c r="ET20">
        <v>2.6941799999999998</v>
      </c>
      <c r="EU20">
        <v>9.7133899999999995E-2</v>
      </c>
      <c r="EV20">
        <v>0.102156</v>
      </c>
      <c r="EW20">
        <v>0.100746</v>
      </c>
      <c r="EX20">
        <v>0.10396</v>
      </c>
      <c r="EY20">
        <v>28553.5</v>
      </c>
      <c r="EZ20">
        <v>32132.9</v>
      </c>
      <c r="FA20">
        <v>27626.5</v>
      </c>
      <c r="FB20">
        <v>30978.799999999999</v>
      </c>
      <c r="FC20">
        <v>34821.599999999999</v>
      </c>
      <c r="FD20">
        <v>38180.9</v>
      </c>
      <c r="FE20">
        <v>40788.300000000003</v>
      </c>
      <c r="FF20">
        <v>45608</v>
      </c>
      <c r="FG20">
        <v>1.9929300000000001</v>
      </c>
      <c r="FH20">
        <v>2.0359500000000001</v>
      </c>
      <c r="FI20">
        <v>7.52583E-2</v>
      </c>
      <c r="FJ20">
        <v>0</v>
      </c>
      <c r="FK20">
        <v>22.976700000000001</v>
      </c>
      <c r="FL20">
        <v>999.9</v>
      </c>
      <c r="FM20">
        <v>77.206999999999994</v>
      </c>
      <c r="FN20">
        <v>25.085000000000001</v>
      </c>
      <c r="FO20">
        <v>24.226099999999999</v>
      </c>
      <c r="FP20">
        <v>62.319200000000002</v>
      </c>
      <c r="FQ20">
        <v>35.540900000000001</v>
      </c>
      <c r="FR20">
        <v>1</v>
      </c>
      <c r="FS20">
        <v>-0.11908000000000001</v>
      </c>
      <c r="FT20">
        <v>3.3402699999999999</v>
      </c>
      <c r="FU20">
        <v>20.169699999999999</v>
      </c>
      <c r="FV20">
        <v>5.22553</v>
      </c>
      <c r="FW20">
        <v>12.027900000000001</v>
      </c>
      <c r="FX20">
        <v>4.9597499999999997</v>
      </c>
      <c r="FY20">
        <v>3.3010199999999998</v>
      </c>
      <c r="FZ20">
        <v>8963.7999999999993</v>
      </c>
      <c r="GA20">
        <v>9999</v>
      </c>
      <c r="GB20">
        <v>999.9</v>
      </c>
      <c r="GC20">
        <v>9999</v>
      </c>
      <c r="GD20">
        <v>1.8800399999999999</v>
      </c>
      <c r="GE20">
        <v>1.8769400000000001</v>
      </c>
      <c r="GF20">
        <v>1.8791199999999999</v>
      </c>
      <c r="GG20">
        <v>1.8788800000000001</v>
      </c>
      <c r="GH20">
        <v>1.8803399999999999</v>
      </c>
      <c r="GI20">
        <v>1.8732899999999999</v>
      </c>
      <c r="GJ20">
        <v>1.8809499999999999</v>
      </c>
      <c r="GK20">
        <v>1.875</v>
      </c>
      <c r="GL20">
        <v>5</v>
      </c>
      <c r="GM20">
        <v>0</v>
      </c>
      <c r="GN20">
        <v>0</v>
      </c>
      <c r="GO20">
        <v>0</v>
      </c>
      <c r="GP20" t="s">
        <v>367</v>
      </c>
      <c r="GQ20" t="s">
        <v>368</v>
      </c>
      <c r="GR20" t="s">
        <v>369</v>
      </c>
      <c r="GS20" t="s">
        <v>369</v>
      </c>
      <c r="GT20" t="s">
        <v>369</v>
      </c>
      <c r="GU20" t="s">
        <v>369</v>
      </c>
      <c r="GV20">
        <v>0</v>
      </c>
      <c r="GW20">
        <v>100</v>
      </c>
      <c r="GX20">
        <v>100</v>
      </c>
      <c r="GY20">
        <v>0.248</v>
      </c>
      <c r="GZ20">
        <v>6.6100000000000006E-2</v>
      </c>
      <c r="HA20">
        <v>0.248700000000042</v>
      </c>
      <c r="HB20">
        <v>0</v>
      </c>
      <c r="HC20">
        <v>0</v>
      </c>
      <c r="HD20">
        <v>0</v>
      </c>
      <c r="HE20">
        <v>6.6080000000002997E-2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1.1000000000000001</v>
      </c>
      <c r="HN20">
        <v>1.1000000000000001</v>
      </c>
      <c r="HO20">
        <v>2</v>
      </c>
      <c r="HP20">
        <v>508.89</v>
      </c>
      <c r="HQ20">
        <v>520.74099999999999</v>
      </c>
      <c r="HR20">
        <v>18.971399999999999</v>
      </c>
      <c r="HS20">
        <v>25.945499999999999</v>
      </c>
      <c r="HT20">
        <v>29.996300000000002</v>
      </c>
      <c r="HU20">
        <v>25.861000000000001</v>
      </c>
      <c r="HV20">
        <v>25.8643</v>
      </c>
      <c r="HW20">
        <v>20.468599999999999</v>
      </c>
      <c r="HX20">
        <v>20.05</v>
      </c>
      <c r="HY20">
        <v>95.7</v>
      </c>
      <c r="HZ20">
        <v>19.006499999999999</v>
      </c>
      <c r="IA20">
        <v>400</v>
      </c>
      <c r="IB20">
        <v>0</v>
      </c>
      <c r="IC20">
        <v>105.042</v>
      </c>
      <c r="ID20">
        <v>101.869</v>
      </c>
    </row>
    <row r="21" spans="1:238" x14ac:dyDescent="0.35">
      <c r="A21">
        <v>3</v>
      </c>
      <c r="B21">
        <v>1599657460.5999999</v>
      </c>
      <c r="C21">
        <v>2293.5</v>
      </c>
      <c r="D21" t="s">
        <v>376</v>
      </c>
      <c r="E21" t="s">
        <v>377</v>
      </c>
      <c r="F21">
        <v>1599657460.5999999</v>
      </c>
      <c r="G21">
        <f t="shared" si="0"/>
        <v>1.5288522281989298E-3</v>
      </c>
      <c r="H21">
        <f t="shared" si="1"/>
        <v>19.574774155689134</v>
      </c>
      <c r="I21">
        <f t="shared" si="2"/>
        <v>375.8439783514338</v>
      </c>
      <c r="J21">
        <f t="shared" si="3"/>
        <v>257.28278982121623</v>
      </c>
      <c r="K21">
        <f t="shared" si="4"/>
        <v>26.230525861787417</v>
      </c>
      <c r="L21">
        <f t="shared" si="5"/>
        <v>38.318090382162787</v>
      </c>
      <c r="M21">
        <f t="shared" si="6"/>
        <v>0.28676703824583416</v>
      </c>
      <c r="N21">
        <f t="shared" si="7"/>
        <v>2.287201513415055</v>
      </c>
      <c r="O21">
        <f t="shared" si="8"/>
        <v>0.26818519871992574</v>
      </c>
      <c r="P21">
        <f t="shared" si="9"/>
        <v>0.16918481536395322</v>
      </c>
      <c r="Q21">
        <f t="shared" si="10"/>
        <v>177.77607256192607</v>
      </c>
      <c r="R21">
        <f t="shared" si="11"/>
        <v>25.047124909791069</v>
      </c>
      <c r="S21">
        <f t="shared" si="12"/>
        <v>24.2865</v>
      </c>
      <c r="T21">
        <f t="shared" si="13"/>
        <v>3.0469075614384651</v>
      </c>
      <c r="U21">
        <f t="shared" si="14"/>
        <v>81.731120392890816</v>
      </c>
      <c r="V21">
        <f t="shared" si="15"/>
        <v>2.4814636247400004</v>
      </c>
      <c r="W21">
        <f t="shared" si="16"/>
        <v>3.0361306841400455</v>
      </c>
      <c r="X21">
        <f t="shared" si="17"/>
        <v>0.56544393669846471</v>
      </c>
      <c r="Y21">
        <f t="shared" si="18"/>
        <v>-67.422383263572812</v>
      </c>
      <c r="Z21">
        <f t="shared" si="19"/>
        <v>-7.2874796322819382</v>
      </c>
      <c r="AA21">
        <f t="shared" si="20"/>
        <v>-0.66892925305421425</v>
      </c>
      <c r="AB21">
        <f t="shared" si="21"/>
        <v>102.3972804130171</v>
      </c>
      <c r="AC21">
        <v>10</v>
      </c>
      <c r="AD21">
        <v>2</v>
      </c>
      <c r="AE21">
        <f t="shared" si="22"/>
        <v>1.0003684143876264</v>
      </c>
      <c r="AF21">
        <f t="shared" si="23"/>
        <v>3.6841438762635903E-2</v>
      </c>
      <c r="AG21">
        <f t="shared" si="24"/>
        <v>54306.696371609454</v>
      </c>
      <c r="AH21" t="s">
        <v>362</v>
      </c>
      <c r="AI21">
        <v>10220.200000000001</v>
      </c>
      <c r="AJ21">
        <v>785.03269230769195</v>
      </c>
      <c r="AK21">
        <v>2987.51</v>
      </c>
      <c r="AL21">
        <f t="shared" si="25"/>
        <v>2202.4773076923084</v>
      </c>
      <c r="AM21">
        <f t="shared" si="26"/>
        <v>0.73722843026209395</v>
      </c>
      <c r="AN21">
        <v>-1.9114260084378301</v>
      </c>
      <c r="AO21" t="s">
        <v>378</v>
      </c>
      <c r="AP21">
        <v>10253.1</v>
      </c>
      <c r="AQ21">
        <v>915.98519230769205</v>
      </c>
      <c r="AR21">
        <v>1424.5</v>
      </c>
      <c r="AS21">
        <f t="shared" si="27"/>
        <v>0.35697775197775217</v>
      </c>
      <c r="AT21">
        <v>0.5</v>
      </c>
      <c r="AU21">
        <f t="shared" si="28"/>
        <v>925.19880020415985</v>
      </c>
      <c r="AV21">
        <f t="shared" si="29"/>
        <v>19.574774155689134</v>
      </c>
      <c r="AW21">
        <f t="shared" si="30"/>
        <v>165.13769391469722</v>
      </c>
      <c r="AX21">
        <f t="shared" si="31"/>
        <v>0.54276588276588278</v>
      </c>
      <c r="AY21">
        <f t="shared" si="32"/>
        <v>2.3223333362933123E-2</v>
      </c>
      <c r="AZ21">
        <f t="shared" si="44"/>
        <v>1.0972341172341173</v>
      </c>
      <c r="BA21" t="s">
        <v>379</v>
      </c>
      <c r="BB21">
        <v>651.33000000000004</v>
      </c>
      <c r="BC21">
        <f t="shared" si="33"/>
        <v>773.17</v>
      </c>
      <c r="BD21">
        <f t="shared" si="34"/>
        <v>0.65770116234761822</v>
      </c>
      <c r="BE21">
        <f t="shared" si="35"/>
        <v>0.66904519343543734</v>
      </c>
      <c r="BF21">
        <f t="shared" si="36"/>
        <v>0.79521627075420342</v>
      </c>
      <c r="BG21">
        <f t="shared" si="37"/>
        <v>0.70965997903409805</v>
      </c>
      <c r="BH21">
        <f t="shared" si="38"/>
        <v>0.46767185940269579</v>
      </c>
      <c r="BI21">
        <f t="shared" si="39"/>
        <v>0.53232814059730416</v>
      </c>
      <c r="BJ21">
        <f t="shared" si="40"/>
        <v>1100.02</v>
      </c>
      <c r="BK21">
        <f t="shared" si="41"/>
        <v>925.19880020415985</v>
      </c>
      <c r="BL21">
        <f t="shared" si="42"/>
        <v>0.84107452610330713</v>
      </c>
      <c r="BM21">
        <f t="shared" si="43"/>
        <v>0.19214905220661435</v>
      </c>
      <c r="BN21">
        <v>1599657460.5999999</v>
      </c>
      <c r="BO21">
        <v>375.84399999999999</v>
      </c>
      <c r="BP21">
        <v>400.012</v>
      </c>
      <c r="BQ21">
        <v>24.339500000000001</v>
      </c>
      <c r="BR21">
        <v>22.5504</v>
      </c>
      <c r="BS21">
        <v>375.60199999999998</v>
      </c>
      <c r="BT21">
        <v>24.273499999999999</v>
      </c>
      <c r="BU21">
        <v>500.05399999999997</v>
      </c>
      <c r="BV21">
        <v>101.852</v>
      </c>
      <c r="BW21">
        <v>0.10012</v>
      </c>
      <c r="BX21">
        <v>24.227399999999999</v>
      </c>
      <c r="BY21">
        <v>24.2865</v>
      </c>
      <c r="BZ21">
        <v>999.9</v>
      </c>
      <c r="CA21">
        <v>0</v>
      </c>
      <c r="CB21">
        <v>0</v>
      </c>
      <c r="CC21">
        <v>9990</v>
      </c>
      <c r="CD21">
        <v>0</v>
      </c>
      <c r="CE21">
        <v>9.1449499999999997</v>
      </c>
      <c r="CF21">
        <v>-24.161300000000001</v>
      </c>
      <c r="CG21">
        <v>385.22699999999998</v>
      </c>
      <c r="CH21">
        <v>409.24099999999999</v>
      </c>
      <c r="CI21">
        <v>1.78911</v>
      </c>
      <c r="CJ21">
        <v>400.012</v>
      </c>
      <c r="CK21">
        <v>22.5504</v>
      </c>
      <c r="CL21">
        <v>2.4790299999999998</v>
      </c>
      <c r="CM21">
        <v>2.2968099999999998</v>
      </c>
      <c r="CN21">
        <v>20.889500000000002</v>
      </c>
      <c r="CO21">
        <v>19.654</v>
      </c>
      <c r="CP21">
        <v>1100.02</v>
      </c>
      <c r="CQ21">
        <v>0.96401800000000004</v>
      </c>
      <c r="CR21">
        <v>3.5982300000000002E-2</v>
      </c>
      <c r="CS21">
        <v>0</v>
      </c>
      <c r="CT21">
        <v>917.38800000000003</v>
      </c>
      <c r="CU21">
        <v>4.9998100000000001</v>
      </c>
      <c r="CV21">
        <v>10288.700000000001</v>
      </c>
      <c r="CW21">
        <v>9269.26</v>
      </c>
      <c r="CX21">
        <v>42.186999999999998</v>
      </c>
      <c r="CY21">
        <v>44.125</v>
      </c>
      <c r="CZ21">
        <v>43.375</v>
      </c>
      <c r="DA21">
        <v>43.061999999999998</v>
      </c>
      <c r="DB21">
        <v>44</v>
      </c>
      <c r="DC21">
        <v>1055.6199999999999</v>
      </c>
      <c r="DD21">
        <v>39.4</v>
      </c>
      <c r="DE21">
        <v>0</v>
      </c>
      <c r="DF21">
        <v>110.200000047684</v>
      </c>
      <c r="DG21">
        <v>0</v>
      </c>
      <c r="DH21">
        <v>915.98519230769205</v>
      </c>
      <c r="DI21">
        <v>14.6190427026224</v>
      </c>
      <c r="DJ21">
        <v>164.047863003777</v>
      </c>
      <c r="DK21">
        <v>10268.9769230769</v>
      </c>
      <c r="DL21">
        <v>15</v>
      </c>
      <c r="DM21">
        <v>1599657480.5999999</v>
      </c>
      <c r="DN21" t="s">
        <v>380</v>
      </c>
      <c r="DO21">
        <v>1599657480.5999999</v>
      </c>
      <c r="DP21">
        <v>1599657286.0999999</v>
      </c>
      <c r="DQ21">
        <v>4</v>
      </c>
      <c r="DR21">
        <v>-7.0000000000000001E-3</v>
      </c>
      <c r="DS21">
        <v>6.5000000000000002E-2</v>
      </c>
      <c r="DT21">
        <v>0.24199999999999999</v>
      </c>
      <c r="DU21">
        <v>6.6000000000000003E-2</v>
      </c>
      <c r="DV21">
        <v>400</v>
      </c>
      <c r="DW21">
        <v>22</v>
      </c>
      <c r="DX21">
        <v>0.04</v>
      </c>
      <c r="DY21">
        <v>0.05</v>
      </c>
      <c r="DZ21">
        <v>399.99192682926798</v>
      </c>
      <c r="EA21">
        <v>-4.9965156794016898E-2</v>
      </c>
      <c r="EB21">
        <v>2.7915718313717499E-2</v>
      </c>
      <c r="EC21">
        <v>1</v>
      </c>
      <c r="ED21">
        <v>375.88903225806501</v>
      </c>
      <c r="EE21">
        <v>-0.470370967742124</v>
      </c>
      <c r="EF21">
        <v>3.62451188001384E-2</v>
      </c>
      <c r="EG21">
        <v>1</v>
      </c>
      <c r="EH21">
        <v>22.533039024390199</v>
      </c>
      <c r="EI21">
        <v>0.105685714285739</v>
      </c>
      <c r="EJ21">
        <v>1.04457688493029E-2</v>
      </c>
      <c r="EK21">
        <v>1</v>
      </c>
      <c r="EL21">
        <v>24.2626512195122</v>
      </c>
      <c r="EM21">
        <v>0.49600975609752601</v>
      </c>
      <c r="EN21">
        <v>4.9172623366632598E-2</v>
      </c>
      <c r="EO21">
        <v>1</v>
      </c>
      <c r="EP21">
        <v>4</v>
      </c>
      <c r="EQ21">
        <v>4</v>
      </c>
      <c r="ER21" t="s">
        <v>381</v>
      </c>
      <c r="ES21">
        <v>2.9996</v>
      </c>
      <c r="ET21">
        <v>2.6943299999999999</v>
      </c>
      <c r="EU21">
        <v>9.6857100000000002E-2</v>
      </c>
      <c r="EV21">
        <v>0.10213800000000001</v>
      </c>
      <c r="EW21">
        <v>0.111682</v>
      </c>
      <c r="EX21">
        <v>0.105197</v>
      </c>
      <c r="EY21">
        <v>28554.5</v>
      </c>
      <c r="EZ21">
        <v>32125.200000000001</v>
      </c>
      <c r="FA21">
        <v>27619.8</v>
      </c>
      <c r="FB21">
        <v>30971.3</v>
      </c>
      <c r="FC21">
        <v>34385.599999999999</v>
      </c>
      <c r="FD21">
        <v>38119.199999999997</v>
      </c>
      <c r="FE21">
        <v>40778.400000000001</v>
      </c>
      <c r="FF21">
        <v>45597.5</v>
      </c>
      <c r="FG21">
        <v>1.99573</v>
      </c>
      <c r="FH21">
        <v>2.0336699999999999</v>
      </c>
      <c r="FI21">
        <v>8.4940299999999996E-2</v>
      </c>
      <c r="FJ21">
        <v>0</v>
      </c>
      <c r="FK21">
        <v>22.889600000000002</v>
      </c>
      <c r="FL21">
        <v>999.9</v>
      </c>
      <c r="FM21">
        <v>78.171000000000006</v>
      </c>
      <c r="FN21">
        <v>25.236999999999998</v>
      </c>
      <c r="FO21">
        <v>24.748999999999999</v>
      </c>
      <c r="FP21">
        <v>61.789200000000001</v>
      </c>
      <c r="FQ21">
        <v>35.3566</v>
      </c>
      <c r="FR21">
        <v>1</v>
      </c>
      <c r="FS21">
        <v>-0.112076</v>
      </c>
      <c r="FT21">
        <v>1.44981</v>
      </c>
      <c r="FU21">
        <v>20.195699999999999</v>
      </c>
      <c r="FV21">
        <v>5.2229799999999997</v>
      </c>
      <c r="FW21">
        <v>12.027900000000001</v>
      </c>
      <c r="FX21">
        <v>4.9599000000000002</v>
      </c>
      <c r="FY21">
        <v>3.3010000000000002</v>
      </c>
      <c r="FZ21">
        <v>8966.2000000000007</v>
      </c>
      <c r="GA21">
        <v>9999</v>
      </c>
      <c r="GB21">
        <v>999.9</v>
      </c>
      <c r="GC21">
        <v>9999</v>
      </c>
      <c r="GD21">
        <v>1.8800399999999999</v>
      </c>
      <c r="GE21">
        <v>1.8769400000000001</v>
      </c>
      <c r="GF21">
        <v>1.8791199999999999</v>
      </c>
      <c r="GG21">
        <v>1.87887</v>
      </c>
      <c r="GH21">
        <v>1.8803399999999999</v>
      </c>
      <c r="GI21">
        <v>1.87331</v>
      </c>
      <c r="GJ21">
        <v>1.8809499999999999</v>
      </c>
      <c r="GK21">
        <v>1.875</v>
      </c>
      <c r="GL21">
        <v>5</v>
      </c>
      <c r="GM21">
        <v>0</v>
      </c>
      <c r="GN21">
        <v>0</v>
      </c>
      <c r="GO21">
        <v>0</v>
      </c>
      <c r="GP21" t="s">
        <v>367</v>
      </c>
      <c r="GQ21" t="s">
        <v>368</v>
      </c>
      <c r="GR21" t="s">
        <v>369</v>
      </c>
      <c r="GS21" t="s">
        <v>369</v>
      </c>
      <c r="GT21" t="s">
        <v>369</v>
      </c>
      <c r="GU21" t="s">
        <v>369</v>
      </c>
      <c r="GV21">
        <v>0</v>
      </c>
      <c r="GW21">
        <v>100</v>
      </c>
      <c r="GX21">
        <v>100</v>
      </c>
      <c r="GY21">
        <v>0.24199999999999999</v>
      </c>
      <c r="GZ21">
        <v>6.6000000000000003E-2</v>
      </c>
      <c r="HA21">
        <v>0.248700000000042</v>
      </c>
      <c r="HB21">
        <v>0</v>
      </c>
      <c r="HC21">
        <v>0</v>
      </c>
      <c r="HD21">
        <v>0</v>
      </c>
      <c r="HE21">
        <v>6.6080000000002997E-2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3</v>
      </c>
      <c r="HN21">
        <v>2.9</v>
      </c>
      <c r="HO21">
        <v>2</v>
      </c>
      <c r="HP21">
        <v>511.69499999999999</v>
      </c>
      <c r="HQ21">
        <v>520.27099999999996</v>
      </c>
      <c r="HR21">
        <v>21.383199999999999</v>
      </c>
      <c r="HS21">
        <v>26.070499999999999</v>
      </c>
      <c r="HT21">
        <v>30.000599999999999</v>
      </c>
      <c r="HU21">
        <v>25.957999999999998</v>
      </c>
      <c r="HV21">
        <v>25.974699999999999</v>
      </c>
      <c r="HW21">
        <v>20.476500000000001</v>
      </c>
      <c r="HX21">
        <v>20.05</v>
      </c>
      <c r="HY21">
        <v>95.7</v>
      </c>
      <c r="HZ21">
        <v>21.380700000000001</v>
      </c>
      <c r="IA21">
        <v>400</v>
      </c>
      <c r="IB21">
        <v>0</v>
      </c>
      <c r="IC21">
        <v>105.01600000000001</v>
      </c>
      <c r="ID21">
        <v>101.845</v>
      </c>
    </row>
    <row r="22" spans="1:238" x14ac:dyDescent="0.35">
      <c r="A22">
        <v>4</v>
      </c>
      <c r="B22">
        <v>1599657601.5999999</v>
      </c>
      <c r="C22">
        <v>2434.5</v>
      </c>
      <c r="D22" t="s">
        <v>382</v>
      </c>
      <c r="E22" t="s">
        <v>383</v>
      </c>
      <c r="F22">
        <v>1599657601.5999999</v>
      </c>
      <c r="G22">
        <f t="shared" si="0"/>
        <v>-1.0204107964898272E-3</v>
      </c>
      <c r="H22">
        <f t="shared" si="1"/>
        <v>19.053545086180328</v>
      </c>
      <c r="I22">
        <f t="shared" si="2"/>
        <v>377.57297899701069</v>
      </c>
      <c r="J22">
        <f t="shared" si="3"/>
        <v>609.94840202009277</v>
      </c>
      <c r="K22">
        <f t="shared" si="4"/>
        <v>62.184867832802539</v>
      </c>
      <c r="L22">
        <f t="shared" si="5"/>
        <v>38.493954108913613</v>
      </c>
      <c r="M22">
        <f t="shared" si="6"/>
        <v>-0.12441294664662088</v>
      </c>
      <c r="N22">
        <f t="shared" si="7"/>
        <v>2.2889163502004219</v>
      </c>
      <c r="O22">
        <f t="shared" si="8"/>
        <v>-0.12829670726335782</v>
      </c>
      <c r="P22">
        <f t="shared" si="9"/>
        <v>-7.9826455420204112E-2</v>
      </c>
      <c r="Q22">
        <f t="shared" si="10"/>
        <v>145.85143334636444</v>
      </c>
      <c r="R22">
        <f t="shared" si="11"/>
        <v>25.317595327322032</v>
      </c>
      <c r="S22">
        <f t="shared" si="12"/>
        <v>23.8034</v>
      </c>
      <c r="T22">
        <f t="shared" si="13"/>
        <v>2.9597866561858286</v>
      </c>
      <c r="U22">
        <f t="shared" si="14"/>
        <v>72.866184970669423</v>
      </c>
      <c r="V22">
        <f t="shared" si="15"/>
        <v>2.16931401634</v>
      </c>
      <c r="W22">
        <f t="shared" si="16"/>
        <v>2.9771203435629388</v>
      </c>
      <c r="X22">
        <f t="shared" si="17"/>
        <v>0.79047263984582861</v>
      </c>
      <c r="Y22">
        <f t="shared" si="18"/>
        <v>45.00011612520138</v>
      </c>
      <c r="Z22">
        <f t="shared" si="19"/>
        <v>11.982145658211833</v>
      </c>
      <c r="AA22">
        <f t="shared" si="20"/>
        <v>1.0945500145069875</v>
      </c>
      <c r="AB22">
        <f t="shared" si="21"/>
        <v>203.92824514428463</v>
      </c>
      <c r="AC22">
        <v>12</v>
      </c>
      <c r="AD22">
        <v>2</v>
      </c>
      <c r="AE22">
        <f t="shared" si="22"/>
        <v>1.0004411730540699</v>
      </c>
      <c r="AF22">
        <f t="shared" si="23"/>
        <v>4.4117305406987661E-2</v>
      </c>
      <c r="AG22">
        <f t="shared" si="24"/>
        <v>54424.421282762101</v>
      </c>
      <c r="AH22" t="s">
        <v>362</v>
      </c>
      <c r="AI22">
        <v>10220.200000000001</v>
      </c>
      <c r="AJ22">
        <v>785.03269230769195</v>
      </c>
      <c r="AK22">
        <v>2987.51</v>
      </c>
      <c r="AL22">
        <f t="shared" si="25"/>
        <v>2202.4773076923084</v>
      </c>
      <c r="AM22">
        <f t="shared" si="26"/>
        <v>0.73722843026209395</v>
      </c>
      <c r="AN22">
        <v>-1.9114260084378301</v>
      </c>
      <c r="AO22" t="s">
        <v>384</v>
      </c>
      <c r="AP22">
        <v>10257</v>
      </c>
      <c r="AQ22">
        <v>983.26642307692305</v>
      </c>
      <c r="AR22">
        <v>1674.8</v>
      </c>
      <c r="AS22">
        <f t="shared" si="27"/>
        <v>0.41290516892947038</v>
      </c>
      <c r="AT22">
        <v>0.5</v>
      </c>
      <c r="AU22">
        <f t="shared" si="28"/>
        <v>757.17941762467626</v>
      </c>
      <c r="AV22">
        <f t="shared" si="29"/>
        <v>19.053545086180328</v>
      </c>
      <c r="AW22">
        <f t="shared" si="30"/>
        <v>156.32164767211748</v>
      </c>
      <c r="AX22">
        <f t="shared" si="31"/>
        <v>0.59788034392166223</v>
      </c>
      <c r="AY22">
        <f t="shared" si="32"/>
        <v>2.7688247470311209E-2</v>
      </c>
      <c r="AZ22">
        <f t="shared" si="44"/>
        <v>0.78380105087174601</v>
      </c>
      <c r="BA22" t="s">
        <v>385</v>
      </c>
      <c r="BB22">
        <v>673.47</v>
      </c>
      <c r="BC22">
        <f t="shared" si="33"/>
        <v>1001.3299999999999</v>
      </c>
      <c r="BD22">
        <f t="shared" si="34"/>
        <v>0.69061505889474695</v>
      </c>
      <c r="BE22">
        <f t="shared" si="35"/>
        <v>0.56728060016248649</v>
      </c>
      <c r="BF22">
        <f t="shared" si="36"/>
        <v>0.7772072214213307</v>
      </c>
      <c r="BG22">
        <f t="shared" si="37"/>
        <v>0.59601522132158524</v>
      </c>
      <c r="BH22">
        <f t="shared" si="38"/>
        <v>0.47302390562507679</v>
      </c>
      <c r="BI22">
        <f t="shared" si="39"/>
        <v>0.52697609437492321</v>
      </c>
      <c r="BJ22">
        <f t="shared" si="40"/>
        <v>899.99800000000005</v>
      </c>
      <c r="BK22">
        <f t="shared" si="41"/>
        <v>757.17941762467626</v>
      </c>
      <c r="BL22">
        <f t="shared" si="42"/>
        <v>0.8413123336103816</v>
      </c>
      <c r="BM22">
        <f t="shared" si="43"/>
        <v>0.19262466722076307</v>
      </c>
      <c r="BN22">
        <v>1599657601.5999999</v>
      </c>
      <c r="BO22">
        <v>377.57299999999998</v>
      </c>
      <c r="BP22">
        <v>399.96300000000002</v>
      </c>
      <c r="BQ22">
        <v>21.277999999999999</v>
      </c>
      <c r="BR22">
        <v>22.4758</v>
      </c>
      <c r="BS22">
        <v>377.32400000000001</v>
      </c>
      <c r="BT22">
        <v>21.196100000000001</v>
      </c>
      <c r="BU22">
        <v>500.041</v>
      </c>
      <c r="BV22">
        <v>101.851</v>
      </c>
      <c r="BW22">
        <v>0.10002999999999999</v>
      </c>
      <c r="BX22">
        <v>23.900500000000001</v>
      </c>
      <c r="BY22">
        <v>23.8034</v>
      </c>
      <c r="BZ22">
        <v>999.9</v>
      </c>
      <c r="CA22">
        <v>0</v>
      </c>
      <c r="CB22">
        <v>0</v>
      </c>
      <c r="CC22">
        <v>10001.200000000001</v>
      </c>
      <c r="CD22">
        <v>0</v>
      </c>
      <c r="CE22">
        <v>9.1532699999999991</v>
      </c>
      <c r="CF22">
        <v>-22.39</v>
      </c>
      <c r="CG22">
        <v>385.78100000000001</v>
      </c>
      <c r="CH22">
        <v>409.15899999999999</v>
      </c>
      <c r="CI22">
        <v>-1.1977899999999999</v>
      </c>
      <c r="CJ22">
        <v>399.96300000000002</v>
      </c>
      <c r="CK22">
        <v>22.4758</v>
      </c>
      <c r="CL22">
        <v>2.1671800000000001</v>
      </c>
      <c r="CM22">
        <v>2.2891699999999999</v>
      </c>
      <c r="CN22">
        <v>18.721699999999998</v>
      </c>
      <c r="CO22">
        <v>19.6004</v>
      </c>
      <c r="CP22">
        <v>899.99800000000005</v>
      </c>
      <c r="CQ22">
        <v>0.956013</v>
      </c>
      <c r="CR22">
        <v>4.3986999999999998E-2</v>
      </c>
      <c r="CS22">
        <v>0</v>
      </c>
      <c r="CT22">
        <v>982.86500000000001</v>
      </c>
      <c r="CU22">
        <v>4.9998100000000001</v>
      </c>
      <c r="CV22">
        <v>8998.94</v>
      </c>
      <c r="CW22">
        <v>7559.12</v>
      </c>
      <c r="CX22">
        <v>41.875</v>
      </c>
      <c r="CY22">
        <v>44.186999999999998</v>
      </c>
      <c r="CZ22">
        <v>43.375</v>
      </c>
      <c r="DA22">
        <v>43.25</v>
      </c>
      <c r="DB22">
        <v>43.875</v>
      </c>
      <c r="DC22">
        <v>855.63</v>
      </c>
      <c r="DD22">
        <v>39.369999999999997</v>
      </c>
      <c r="DE22">
        <v>0</v>
      </c>
      <c r="DF22">
        <v>140.299999952316</v>
      </c>
      <c r="DG22">
        <v>0</v>
      </c>
      <c r="DH22">
        <v>983.26642307692305</v>
      </c>
      <c r="DI22">
        <v>-4.8483760644962102</v>
      </c>
      <c r="DJ22">
        <v>-42.576068356156</v>
      </c>
      <c r="DK22">
        <v>9004.2026923076901</v>
      </c>
      <c r="DL22">
        <v>15</v>
      </c>
      <c r="DM22">
        <v>1599657536.5999999</v>
      </c>
      <c r="DN22" t="s">
        <v>386</v>
      </c>
      <c r="DO22">
        <v>1599657532.0999999</v>
      </c>
      <c r="DP22">
        <v>1599657536.5999999</v>
      </c>
      <c r="DQ22">
        <v>5</v>
      </c>
      <c r="DR22">
        <v>7.0000000000000001E-3</v>
      </c>
      <c r="DS22">
        <v>1.6E-2</v>
      </c>
      <c r="DT22">
        <v>0.249</v>
      </c>
      <c r="DU22">
        <v>8.2000000000000003E-2</v>
      </c>
      <c r="DV22">
        <v>400</v>
      </c>
      <c r="DW22">
        <v>23</v>
      </c>
      <c r="DX22">
        <v>0.04</v>
      </c>
      <c r="DY22">
        <v>0.04</v>
      </c>
      <c r="DZ22">
        <v>399.97834146341501</v>
      </c>
      <c r="EA22">
        <v>-0.36395121951237502</v>
      </c>
      <c r="EB22">
        <v>7.1841495501612604E-2</v>
      </c>
      <c r="EC22">
        <v>0</v>
      </c>
      <c r="ED22">
        <v>379.09545161290299</v>
      </c>
      <c r="EE22">
        <v>-16.503725806452302</v>
      </c>
      <c r="EF22">
        <v>1.28624050424306</v>
      </c>
      <c r="EG22">
        <v>0</v>
      </c>
      <c r="EH22">
        <v>22.176158536585401</v>
      </c>
      <c r="EI22">
        <v>2.3146662020905402</v>
      </c>
      <c r="EJ22">
        <v>0.236370232511141</v>
      </c>
      <c r="EK22">
        <v>0</v>
      </c>
      <c r="EL22">
        <v>21.0407878048781</v>
      </c>
      <c r="EM22">
        <v>0.117234146341461</v>
      </c>
      <c r="EN22">
        <v>8.3719541079702697E-2</v>
      </c>
      <c r="EO22">
        <v>1</v>
      </c>
      <c r="EP22">
        <v>1</v>
      </c>
      <c r="EQ22">
        <v>4</v>
      </c>
      <c r="ER22" t="s">
        <v>375</v>
      </c>
      <c r="ES22">
        <v>2.9995400000000001</v>
      </c>
      <c r="ET22">
        <v>2.6942400000000002</v>
      </c>
      <c r="EU22">
        <v>9.7154199999999996E-2</v>
      </c>
      <c r="EV22">
        <v>0.102105</v>
      </c>
      <c r="EW22">
        <v>0.10140200000000001</v>
      </c>
      <c r="EX22">
        <v>0.10493</v>
      </c>
      <c r="EY22">
        <v>28543.599999999999</v>
      </c>
      <c r="EZ22">
        <v>32122.1</v>
      </c>
      <c r="FA22">
        <v>27618.400000000001</v>
      </c>
      <c r="FB22">
        <v>30967.4</v>
      </c>
      <c r="FC22">
        <v>34787.4</v>
      </c>
      <c r="FD22">
        <v>38126</v>
      </c>
      <c r="FE22">
        <v>40778.5</v>
      </c>
      <c r="FF22">
        <v>45592.2</v>
      </c>
      <c r="FG22">
        <v>1.9903</v>
      </c>
      <c r="FH22">
        <v>2.0306500000000001</v>
      </c>
      <c r="FI22">
        <v>5.6356200000000002E-2</v>
      </c>
      <c r="FJ22">
        <v>0</v>
      </c>
      <c r="FK22">
        <v>22.876200000000001</v>
      </c>
      <c r="FL22">
        <v>999.9</v>
      </c>
      <c r="FM22">
        <v>76.804000000000002</v>
      </c>
      <c r="FN22">
        <v>25.468</v>
      </c>
      <c r="FO22">
        <v>24.653400000000001</v>
      </c>
      <c r="FP22">
        <v>62.3292</v>
      </c>
      <c r="FQ22">
        <v>35.412700000000001</v>
      </c>
      <c r="FR22">
        <v>1</v>
      </c>
      <c r="FS22">
        <v>-0.103105</v>
      </c>
      <c r="FT22">
        <v>3.92658</v>
      </c>
      <c r="FU22">
        <v>20.1601</v>
      </c>
      <c r="FV22">
        <v>5.2258300000000002</v>
      </c>
      <c r="FW22">
        <v>12.027900000000001</v>
      </c>
      <c r="FX22">
        <v>4.9600499999999998</v>
      </c>
      <c r="FY22">
        <v>3.3010000000000002</v>
      </c>
      <c r="FZ22">
        <v>8969.2999999999993</v>
      </c>
      <c r="GA22">
        <v>9999</v>
      </c>
      <c r="GB22">
        <v>999.9</v>
      </c>
      <c r="GC22">
        <v>9999</v>
      </c>
      <c r="GD22">
        <v>1.8800399999999999</v>
      </c>
      <c r="GE22">
        <v>1.87696</v>
      </c>
      <c r="GF22">
        <v>1.8791100000000001</v>
      </c>
      <c r="GG22">
        <v>1.8788800000000001</v>
      </c>
      <c r="GH22">
        <v>1.8803399999999999</v>
      </c>
      <c r="GI22">
        <v>1.8733200000000001</v>
      </c>
      <c r="GJ22">
        <v>1.8809499999999999</v>
      </c>
      <c r="GK22">
        <v>1.875</v>
      </c>
      <c r="GL22">
        <v>5</v>
      </c>
      <c r="GM22">
        <v>0</v>
      </c>
      <c r="GN22">
        <v>0</v>
      </c>
      <c r="GO22">
        <v>0</v>
      </c>
      <c r="GP22" t="s">
        <v>367</v>
      </c>
      <c r="GQ22" t="s">
        <v>368</v>
      </c>
      <c r="GR22" t="s">
        <v>369</v>
      </c>
      <c r="GS22" t="s">
        <v>369</v>
      </c>
      <c r="GT22" t="s">
        <v>369</v>
      </c>
      <c r="GU22" t="s">
        <v>369</v>
      </c>
      <c r="GV22">
        <v>0</v>
      </c>
      <c r="GW22">
        <v>100</v>
      </c>
      <c r="GX22">
        <v>100</v>
      </c>
      <c r="GY22">
        <v>0.249</v>
      </c>
      <c r="GZ22">
        <v>8.1900000000000001E-2</v>
      </c>
      <c r="HA22">
        <v>0.24923809523812701</v>
      </c>
      <c r="HB22">
        <v>0</v>
      </c>
      <c r="HC22">
        <v>0</v>
      </c>
      <c r="HD22">
        <v>0</v>
      </c>
      <c r="HE22">
        <v>8.1850000000002907E-2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1.2</v>
      </c>
      <c r="HN22">
        <v>1.1000000000000001</v>
      </c>
      <c r="HO22">
        <v>2</v>
      </c>
      <c r="HP22">
        <v>508.89600000000002</v>
      </c>
      <c r="HQ22">
        <v>518.99599999999998</v>
      </c>
      <c r="HR22">
        <v>19.140799999999999</v>
      </c>
      <c r="HS22">
        <v>26.153700000000001</v>
      </c>
      <c r="HT22">
        <v>29.997299999999999</v>
      </c>
      <c r="HU22">
        <v>26.046399999999998</v>
      </c>
      <c r="HV22">
        <v>26.0564</v>
      </c>
      <c r="HW22">
        <v>20.4816</v>
      </c>
      <c r="HX22">
        <v>20.05</v>
      </c>
      <c r="HY22">
        <v>95.7</v>
      </c>
      <c r="HZ22">
        <v>19.092099999999999</v>
      </c>
      <c r="IA22">
        <v>400</v>
      </c>
      <c r="IB22">
        <v>0</v>
      </c>
      <c r="IC22">
        <v>105.014</v>
      </c>
      <c r="ID22">
        <v>101.833</v>
      </c>
    </row>
    <row r="23" spans="1:238" x14ac:dyDescent="0.35">
      <c r="A23">
        <v>5</v>
      </c>
      <c r="B23">
        <v>1599657711.5999999</v>
      </c>
      <c r="C23">
        <v>2544.5</v>
      </c>
      <c r="D23" t="s">
        <v>387</v>
      </c>
      <c r="E23" t="s">
        <v>388</v>
      </c>
      <c r="F23">
        <v>1599657711.5999999</v>
      </c>
      <c r="G23">
        <f t="shared" si="0"/>
        <v>1.2953712693252806E-3</v>
      </c>
      <c r="H23">
        <f t="shared" si="1"/>
        <v>18.508034684075877</v>
      </c>
      <c r="I23">
        <f t="shared" si="2"/>
        <v>377.22497963736379</v>
      </c>
      <c r="J23">
        <f t="shared" si="3"/>
        <v>264.11730780735343</v>
      </c>
      <c r="K23">
        <f t="shared" si="4"/>
        <v>26.927532232555404</v>
      </c>
      <c r="L23">
        <f t="shared" si="5"/>
        <v>38.459190283429663</v>
      </c>
      <c r="M23">
        <f t="shared" si="6"/>
        <v>0.28336645766706325</v>
      </c>
      <c r="N23">
        <f t="shared" si="7"/>
        <v>2.2909840155433407</v>
      </c>
      <c r="O23">
        <f t="shared" si="8"/>
        <v>0.26523566200679966</v>
      </c>
      <c r="P23">
        <f t="shared" si="9"/>
        <v>0.16730450343806494</v>
      </c>
      <c r="Q23">
        <f t="shared" si="10"/>
        <v>113.94312694919915</v>
      </c>
      <c r="R23">
        <f t="shared" si="11"/>
        <v>24.526453020335484</v>
      </c>
      <c r="S23">
        <f t="shared" si="12"/>
        <v>23.8447</v>
      </c>
      <c r="T23">
        <f t="shared" si="13"/>
        <v>2.967148459684037</v>
      </c>
      <c r="U23">
        <f t="shared" si="14"/>
        <v>82.369002212461282</v>
      </c>
      <c r="V23">
        <f t="shared" si="15"/>
        <v>2.4825333477748801</v>
      </c>
      <c r="W23">
        <f t="shared" si="16"/>
        <v>3.0139169846582252</v>
      </c>
      <c r="X23">
        <f t="shared" si="17"/>
        <v>0.48461511190915685</v>
      </c>
      <c r="Y23">
        <f t="shared" si="18"/>
        <v>-57.125872977244875</v>
      </c>
      <c r="Z23">
        <f t="shared" si="19"/>
        <v>32.150051323026773</v>
      </c>
      <c r="AA23">
        <f t="shared" si="20"/>
        <v>2.9378520274168713</v>
      </c>
      <c r="AB23">
        <f t="shared" si="21"/>
        <v>91.905157322397912</v>
      </c>
      <c r="AC23">
        <v>10</v>
      </c>
      <c r="AD23">
        <v>2</v>
      </c>
      <c r="AE23">
        <f t="shared" si="22"/>
        <v>1.0003673981013534</v>
      </c>
      <c r="AF23">
        <f t="shared" si="23"/>
        <v>3.6739810135344442E-2</v>
      </c>
      <c r="AG23">
        <f t="shared" si="24"/>
        <v>54456.862701028651</v>
      </c>
      <c r="AH23" t="s">
        <v>362</v>
      </c>
      <c r="AI23">
        <v>10220.200000000001</v>
      </c>
      <c r="AJ23">
        <v>785.03269230769195</v>
      </c>
      <c r="AK23">
        <v>2987.51</v>
      </c>
      <c r="AL23">
        <f t="shared" si="25"/>
        <v>2202.4773076923084</v>
      </c>
      <c r="AM23">
        <f t="shared" si="26"/>
        <v>0.73722843026209395</v>
      </c>
      <c r="AN23">
        <v>-1.9114260084378301</v>
      </c>
      <c r="AO23" t="s">
        <v>389</v>
      </c>
      <c r="AP23">
        <v>10260.9</v>
      </c>
      <c r="AQ23">
        <v>1044.5064</v>
      </c>
      <c r="AR23">
        <v>2071.9499999999998</v>
      </c>
      <c r="AS23">
        <f t="shared" si="27"/>
        <v>0.4958824295953087</v>
      </c>
      <c r="AT23">
        <v>0.5</v>
      </c>
      <c r="AU23">
        <f t="shared" si="28"/>
        <v>589.17234202016834</v>
      </c>
      <c r="AV23">
        <f t="shared" si="29"/>
        <v>18.508034684075877</v>
      </c>
      <c r="AW23">
        <f t="shared" si="30"/>
        <v>146.08010620565963</v>
      </c>
      <c r="AX23">
        <f t="shared" si="31"/>
        <v>0.65636236395665915</v>
      </c>
      <c r="AY23">
        <f t="shared" si="32"/>
        <v>3.4657873827713917E-2</v>
      </c>
      <c r="AZ23">
        <f t="shared" si="44"/>
        <v>0.44188325007842877</v>
      </c>
      <c r="BA23" t="s">
        <v>390</v>
      </c>
      <c r="BB23">
        <v>712</v>
      </c>
      <c r="BC23">
        <f t="shared" si="33"/>
        <v>1359.9499999999998</v>
      </c>
      <c r="BD23">
        <f t="shared" si="34"/>
        <v>0.75550101106658329</v>
      </c>
      <c r="BE23">
        <f t="shared" si="35"/>
        <v>0.40235375805863316</v>
      </c>
      <c r="BF23">
        <f t="shared" si="36"/>
        <v>0.79837577275450999</v>
      </c>
      <c r="BG23">
        <f t="shared" si="37"/>
        <v>0.41569554283367283</v>
      </c>
      <c r="BH23">
        <f t="shared" si="38"/>
        <v>0.51499609756283671</v>
      </c>
      <c r="BI23">
        <f t="shared" si="39"/>
        <v>0.48500390243716329</v>
      </c>
      <c r="BJ23">
        <f t="shared" si="40"/>
        <v>699.98099999999999</v>
      </c>
      <c r="BK23">
        <f t="shared" si="41"/>
        <v>589.17234202016834</v>
      </c>
      <c r="BL23">
        <f t="shared" si="42"/>
        <v>0.84169762039279394</v>
      </c>
      <c r="BM23">
        <f t="shared" si="43"/>
        <v>0.19339524078558781</v>
      </c>
      <c r="BN23">
        <v>1599657711.5999999</v>
      </c>
      <c r="BO23">
        <v>377.22500000000002</v>
      </c>
      <c r="BP23">
        <v>400.01400000000001</v>
      </c>
      <c r="BQ23">
        <v>24.349799999999998</v>
      </c>
      <c r="BR23">
        <v>22.8337</v>
      </c>
      <c r="BS23">
        <v>377.024</v>
      </c>
      <c r="BT23">
        <v>24.268000000000001</v>
      </c>
      <c r="BU23">
        <v>499.97500000000002</v>
      </c>
      <c r="BV23">
        <v>101.85299999999999</v>
      </c>
      <c r="BW23">
        <v>9.9925600000000003E-2</v>
      </c>
      <c r="BX23">
        <v>24.105</v>
      </c>
      <c r="BY23">
        <v>23.8447</v>
      </c>
      <c r="BZ23">
        <v>999.9</v>
      </c>
      <c r="CA23">
        <v>0</v>
      </c>
      <c r="CB23">
        <v>0</v>
      </c>
      <c r="CC23">
        <v>10014.4</v>
      </c>
      <c r="CD23">
        <v>0</v>
      </c>
      <c r="CE23">
        <v>9.2973700000000008</v>
      </c>
      <c r="CF23">
        <v>-22.7409</v>
      </c>
      <c r="CG23">
        <v>386.68900000000002</v>
      </c>
      <c r="CH23">
        <v>409.36200000000002</v>
      </c>
      <c r="CI23">
        <v>1.5161199999999999</v>
      </c>
      <c r="CJ23">
        <v>400.01400000000001</v>
      </c>
      <c r="CK23">
        <v>22.8337</v>
      </c>
      <c r="CL23">
        <v>2.4801000000000002</v>
      </c>
      <c r="CM23">
        <v>2.3256800000000002</v>
      </c>
      <c r="CN23">
        <v>20.8965</v>
      </c>
      <c r="CO23">
        <v>19.855399999999999</v>
      </c>
      <c r="CP23">
        <v>699.98099999999999</v>
      </c>
      <c r="CQ23">
        <v>0.94299999999999995</v>
      </c>
      <c r="CR23">
        <v>5.6999899999999999E-2</v>
      </c>
      <c r="CS23">
        <v>0</v>
      </c>
      <c r="CT23">
        <v>1046.8800000000001</v>
      </c>
      <c r="CU23">
        <v>4.9998100000000001</v>
      </c>
      <c r="CV23">
        <v>7441.21</v>
      </c>
      <c r="CW23">
        <v>5848.35</v>
      </c>
      <c r="CX23">
        <v>41.561999999999998</v>
      </c>
      <c r="CY23">
        <v>44.061999999999998</v>
      </c>
      <c r="CZ23">
        <v>43.186999999999998</v>
      </c>
      <c r="DA23">
        <v>43.125</v>
      </c>
      <c r="DB23">
        <v>43.625</v>
      </c>
      <c r="DC23">
        <v>655.37</v>
      </c>
      <c r="DD23">
        <v>39.61</v>
      </c>
      <c r="DE23">
        <v>0</v>
      </c>
      <c r="DF23">
        <v>109.60000014305101</v>
      </c>
      <c r="DG23">
        <v>0</v>
      </c>
      <c r="DH23">
        <v>1044.5064</v>
      </c>
      <c r="DI23">
        <v>20.102307653788401</v>
      </c>
      <c r="DJ23">
        <v>134.391538235577</v>
      </c>
      <c r="DK23">
        <v>7425.8104000000003</v>
      </c>
      <c r="DL23">
        <v>15</v>
      </c>
      <c r="DM23">
        <v>1599657734.5999999</v>
      </c>
      <c r="DN23" t="s">
        <v>391</v>
      </c>
      <c r="DO23">
        <v>1599657734.5999999</v>
      </c>
      <c r="DP23">
        <v>1599657536.5999999</v>
      </c>
      <c r="DQ23">
        <v>6</v>
      </c>
      <c r="DR23">
        <v>-4.9000000000000002E-2</v>
      </c>
      <c r="DS23">
        <v>1.6E-2</v>
      </c>
      <c r="DT23">
        <v>0.20100000000000001</v>
      </c>
      <c r="DU23">
        <v>8.2000000000000003E-2</v>
      </c>
      <c r="DV23">
        <v>400</v>
      </c>
      <c r="DW23">
        <v>23</v>
      </c>
      <c r="DX23">
        <v>0.04</v>
      </c>
      <c r="DY23">
        <v>0.04</v>
      </c>
      <c r="DZ23">
        <v>399.99019512195099</v>
      </c>
      <c r="EA23">
        <v>1.26480836242223E-2</v>
      </c>
      <c r="EB23">
        <v>1.6827995710099099E-2</v>
      </c>
      <c r="EC23">
        <v>1</v>
      </c>
      <c r="ED23">
        <v>377.26596774193598</v>
      </c>
      <c r="EE23">
        <v>-9.1112903225978398E-2</v>
      </c>
      <c r="EF23">
        <v>1.2322242859749101E-2</v>
      </c>
      <c r="EG23">
        <v>1</v>
      </c>
      <c r="EH23">
        <v>22.8234975609756</v>
      </c>
      <c r="EI23">
        <v>7.4021602787495297E-2</v>
      </c>
      <c r="EJ23">
        <v>7.5893856496403204E-3</v>
      </c>
      <c r="EK23">
        <v>1</v>
      </c>
      <c r="EL23">
        <v>24.272609756097602</v>
      </c>
      <c r="EM23">
        <v>0.48869059233447598</v>
      </c>
      <c r="EN23">
        <v>4.8421542297588403E-2</v>
      </c>
      <c r="EO23">
        <v>1</v>
      </c>
      <c r="EP23">
        <v>4</v>
      </c>
      <c r="EQ23">
        <v>4</v>
      </c>
      <c r="ER23" t="s">
        <v>381</v>
      </c>
      <c r="ES23">
        <v>2.9993799999999999</v>
      </c>
      <c r="ET23">
        <v>2.69414</v>
      </c>
      <c r="EU23">
        <v>9.7117300000000004E-2</v>
      </c>
      <c r="EV23">
        <v>0.102114</v>
      </c>
      <c r="EW23">
        <v>0.111637</v>
      </c>
      <c r="EX23">
        <v>0.106098</v>
      </c>
      <c r="EY23">
        <v>28544.3</v>
      </c>
      <c r="EZ23">
        <v>32121.4</v>
      </c>
      <c r="FA23">
        <v>27618.2</v>
      </c>
      <c r="FB23">
        <v>30967.200000000001</v>
      </c>
      <c r="FC23">
        <v>34387.1</v>
      </c>
      <c r="FD23">
        <v>38076.5</v>
      </c>
      <c r="FE23">
        <v>40778</v>
      </c>
      <c r="FF23">
        <v>45592.5</v>
      </c>
      <c r="FG23">
        <v>1.9941500000000001</v>
      </c>
      <c r="FH23">
        <v>2.0304700000000002</v>
      </c>
      <c r="FI23">
        <v>6.1936699999999997E-2</v>
      </c>
      <c r="FJ23">
        <v>0</v>
      </c>
      <c r="FK23">
        <v>22.825700000000001</v>
      </c>
      <c r="FL23">
        <v>999.9</v>
      </c>
      <c r="FM23">
        <v>77.561000000000007</v>
      </c>
      <c r="FN23">
        <v>25.539000000000001</v>
      </c>
      <c r="FO23">
        <v>25.005400000000002</v>
      </c>
      <c r="FP23">
        <v>61.889200000000002</v>
      </c>
      <c r="FQ23">
        <v>35.5809</v>
      </c>
      <c r="FR23">
        <v>1</v>
      </c>
      <c r="FS23">
        <v>-0.109372</v>
      </c>
      <c r="FT23">
        <v>1.42486</v>
      </c>
      <c r="FU23">
        <v>20.199000000000002</v>
      </c>
      <c r="FV23">
        <v>5.2231300000000003</v>
      </c>
      <c r="FW23">
        <v>12.027900000000001</v>
      </c>
      <c r="FX23">
        <v>4.96</v>
      </c>
      <c r="FY23">
        <v>3.3010000000000002</v>
      </c>
      <c r="FZ23">
        <v>8971.6</v>
      </c>
      <c r="GA23">
        <v>9999</v>
      </c>
      <c r="GB23">
        <v>999.9</v>
      </c>
      <c r="GC23">
        <v>9999</v>
      </c>
      <c r="GD23">
        <v>1.8800399999999999</v>
      </c>
      <c r="GE23">
        <v>1.8769499999999999</v>
      </c>
      <c r="GF23">
        <v>1.8791199999999999</v>
      </c>
      <c r="GG23">
        <v>1.8788899999999999</v>
      </c>
      <c r="GH23">
        <v>1.8803399999999999</v>
      </c>
      <c r="GI23">
        <v>1.8733200000000001</v>
      </c>
      <c r="GJ23">
        <v>1.8809499999999999</v>
      </c>
      <c r="GK23">
        <v>1.875</v>
      </c>
      <c r="GL23">
        <v>5</v>
      </c>
      <c r="GM23">
        <v>0</v>
      </c>
      <c r="GN23">
        <v>0</v>
      </c>
      <c r="GO23">
        <v>0</v>
      </c>
      <c r="GP23" t="s">
        <v>367</v>
      </c>
      <c r="GQ23" t="s">
        <v>368</v>
      </c>
      <c r="GR23" t="s">
        <v>369</v>
      </c>
      <c r="GS23" t="s">
        <v>369</v>
      </c>
      <c r="GT23" t="s">
        <v>369</v>
      </c>
      <c r="GU23" t="s">
        <v>369</v>
      </c>
      <c r="GV23">
        <v>0</v>
      </c>
      <c r="GW23">
        <v>100</v>
      </c>
      <c r="GX23">
        <v>100</v>
      </c>
      <c r="GY23">
        <v>0.20100000000000001</v>
      </c>
      <c r="GZ23">
        <v>8.1799999999999998E-2</v>
      </c>
      <c r="HA23">
        <v>0.24923809523812701</v>
      </c>
      <c r="HB23">
        <v>0</v>
      </c>
      <c r="HC23">
        <v>0</v>
      </c>
      <c r="HD23">
        <v>0</v>
      </c>
      <c r="HE23">
        <v>8.1850000000002907E-2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3</v>
      </c>
      <c r="HN23">
        <v>2.9</v>
      </c>
      <c r="HO23">
        <v>2</v>
      </c>
      <c r="HP23">
        <v>511.67200000000003</v>
      </c>
      <c r="HQ23">
        <v>519.11699999999996</v>
      </c>
      <c r="HR23">
        <v>21.3889</v>
      </c>
      <c r="HS23">
        <v>26.154900000000001</v>
      </c>
      <c r="HT23">
        <v>30.0002</v>
      </c>
      <c r="HU23">
        <v>26.066299999999998</v>
      </c>
      <c r="HV23">
        <v>26.0807</v>
      </c>
      <c r="HW23">
        <v>20.486699999999999</v>
      </c>
      <c r="HX23">
        <v>20.05</v>
      </c>
      <c r="HY23">
        <v>95.7</v>
      </c>
      <c r="HZ23">
        <v>21.395600000000002</v>
      </c>
      <c r="IA23">
        <v>400</v>
      </c>
      <c r="IB23">
        <v>0</v>
      </c>
      <c r="IC23">
        <v>105.01300000000001</v>
      </c>
      <c r="ID23">
        <v>101.833</v>
      </c>
    </row>
    <row r="24" spans="1:238" x14ac:dyDescent="0.35">
      <c r="A24">
        <v>6</v>
      </c>
      <c r="B24">
        <v>1599657855.5999999</v>
      </c>
      <c r="C24">
        <v>2688.5</v>
      </c>
      <c r="D24" t="s">
        <v>392</v>
      </c>
      <c r="E24" t="s">
        <v>393</v>
      </c>
      <c r="F24">
        <v>1599657855.5999999</v>
      </c>
      <c r="G24">
        <f t="shared" si="0"/>
        <v>3.5349746457677059E-4</v>
      </c>
      <c r="H24">
        <f t="shared" si="1"/>
        <v>17.30022907286839</v>
      </c>
      <c r="I24">
        <f t="shared" si="2"/>
        <v>379.10698092870609</v>
      </c>
      <c r="J24">
        <f t="shared" si="3"/>
        <v>-17.09558756836703</v>
      </c>
      <c r="K24">
        <f t="shared" si="4"/>
        <v>-1.7429145389913212</v>
      </c>
      <c r="L24">
        <f t="shared" si="5"/>
        <v>38.650386612997956</v>
      </c>
      <c r="M24">
        <f t="shared" si="6"/>
        <v>7.1158583972415632E-2</v>
      </c>
      <c r="N24">
        <f t="shared" si="7"/>
        <v>2.2884407259011876</v>
      </c>
      <c r="O24">
        <f t="shared" si="8"/>
        <v>6.9951821657345287E-2</v>
      </c>
      <c r="P24">
        <f t="shared" si="9"/>
        <v>4.3826606661301989E-2</v>
      </c>
      <c r="Q24">
        <f t="shared" si="10"/>
        <v>90.023621256282595</v>
      </c>
      <c r="R24">
        <f t="shared" si="11"/>
        <v>24.289965756970268</v>
      </c>
      <c r="S24">
        <f t="shared" si="12"/>
        <v>23.373899999999999</v>
      </c>
      <c r="T24">
        <f t="shared" si="13"/>
        <v>2.8841690611159718</v>
      </c>
      <c r="U24">
        <f t="shared" si="14"/>
        <v>80.809707567073858</v>
      </c>
      <c r="V24">
        <f t="shared" si="15"/>
        <v>2.3822717579511998</v>
      </c>
      <c r="W24">
        <f t="shared" si="16"/>
        <v>2.9480019538170725</v>
      </c>
      <c r="X24">
        <f t="shared" si="17"/>
        <v>0.50189730316477199</v>
      </c>
      <c r="Y24">
        <f t="shared" si="18"/>
        <v>-15.589238187835583</v>
      </c>
      <c r="Z24">
        <f t="shared" si="19"/>
        <v>44.809588041850184</v>
      </c>
      <c r="AA24">
        <f t="shared" si="20"/>
        <v>4.0818834753546698</v>
      </c>
      <c r="AB24">
        <f t="shared" si="21"/>
        <v>123.32585458565188</v>
      </c>
      <c r="AC24">
        <v>10</v>
      </c>
      <c r="AD24">
        <v>2</v>
      </c>
      <c r="AE24">
        <f t="shared" si="22"/>
        <v>1.0003675233868008</v>
      </c>
      <c r="AF24">
        <f t="shared" si="23"/>
        <v>3.6752338680079433E-2</v>
      </c>
      <c r="AG24">
        <f t="shared" si="24"/>
        <v>54438.305659668848</v>
      </c>
      <c r="AH24" t="s">
        <v>362</v>
      </c>
      <c r="AI24">
        <v>10220.200000000001</v>
      </c>
      <c r="AJ24">
        <v>785.03269230769195</v>
      </c>
      <c r="AK24">
        <v>2987.51</v>
      </c>
      <c r="AL24">
        <f t="shared" si="25"/>
        <v>2202.4773076923084</v>
      </c>
      <c r="AM24">
        <f t="shared" si="26"/>
        <v>0.73722843026209395</v>
      </c>
      <c r="AN24">
        <v>-1.9114260084378301</v>
      </c>
      <c r="AO24" t="s">
        <v>394</v>
      </c>
      <c r="AP24">
        <v>10265.200000000001</v>
      </c>
      <c r="AQ24">
        <v>1081.31269230769</v>
      </c>
      <c r="AR24">
        <v>2419.62</v>
      </c>
      <c r="AS24">
        <f t="shared" si="27"/>
        <v>0.5531064000513759</v>
      </c>
      <c r="AT24">
        <v>0.5</v>
      </c>
      <c r="AU24">
        <f t="shared" si="28"/>
        <v>463.22645824213271</v>
      </c>
      <c r="AV24">
        <f t="shared" si="29"/>
        <v>17.30022907286839</v>
      </c>
      <c r="AW24">
        <f t="shared" si="30"/>
        <v>128.1067593634275</v>
      </c>
      <c r="AX24">
        <f t="shared" si="31"/>
        <v>0.68897182202163965</v>
      </c>
      <c r="AY24">
        <f t="shared" si="32"/>
        <v>4.1473570301254495E-2</v>
      </c>
      <c r="AZ24">
        <f t="shared" si="44"/>
        <v>0.23470214331175984</v>
      </c>
      <c r="BA24" t="s">
        <v>395</v>
      </c>
      <c r="BB24">
        <v>752.57</v>
      </c>
      <c r="BC24">
        <f t="shared" si="33"/>
        <v>1667.0499999999997</v>
      </c>
      <c r="BD24">
        <f t="shared" si="34"/>
        <v>0.80279974067503079</v>
      </c>
      <c r="BE24">
        <f t="shared" si="35"/>
        <v>0.25409630683597784</v>
      </c>
      <c r="BF24">
        <f t="shared" si="36"/>
        <v>0.81874323958976358</v>
      </c>
      <c r="BG24">
        <f t="shared" si="37"/>
        <v>0.25784147605816604</v>
      </c>
      <c r="BH24">
        <f t="shared" si="38"/>
        <v>0.55873107301684388</v>
      </c>
      <c r="BI24">
        <f t="shared" si="39"/>
        <v>0.44126892698315612</v>
      </c>
      <c r="BJ24">
        <f t="shared" si="40"/>
        <v>550.03899999999999</v>
      </c>
      <c r="BK24">
        <f t="shared" si="41"/>
        <v>463.22645824213271</v>
      </c>
      <c r="BL24">
        <f t="shared" si="42"/>
        <v>0.84217020655286756</v>
      </c>
      <c r="BM24">
        <f t="shared" si="43"/>
        <v>0.19434041310573505</v>
      </c>
      <c r="BN24">
        <v>1599657855.5999999</v>
      </c>
      <c r="BO24">
        <v>379.10700000000003</v>
      </c>
      <c r="BP24">
        <v>400.01900000000001</v>
      </c>
      <c r="BQ24">
        <v>23.366800000000001</v>
      </c>
      <c r="BR24">
        <v>22.9527</v>
      </c>
      <c r="BS24">
        <v>378.89100000000002</v>
      </c>
      <c r="BT24">
        <v>23.2849</v>
      </c>
      <c r="BU24">
        <v>500.03500000000003</v>
      </c>
      <c r="BV24">
        <v>101.851</v>
      </c>
      <c r="BW24">
        <v>0.100134</v>
      </c>
      <c r="BX24">
        <v>23.737100000000002</v>
      </c>
      <c r="BY24">
        <v>23.373899999999999</v>
      </c>
      <c r="BZ24">
        <v>999.9</v>
      </c>
      <c r="CA24">
        <v>0</v>
      </c>
      <c r="CB24">
        <v>0</v>
      </c>
      <c r="CC24">
        <v>9998.1200000000008</v>
      </c>
      <c r="CD24">
        <v>0</v>
      </c>
      <c r="CE24">
        <v>9.2197800000000001</v>
      </c>
      <c r="CF24">
        <v>-20.927800000000001</v>
      </c>
      <c r="CG24">
        <v>388.161</v>
      </c>
      <c r="CH24">
        <v>409.416</v>
      </c>
      <c r="CI24">
        <v>0.41408200000000001</v>
      </c>
      <c r="CJ24">
        <v>400.01900000000001</v>
      </c>
      <c r="CK24">
        <v>22.9527</v>
      </c>
      <c r="CL24">
        <v>2.3799299999999999</v>
      </c>
      <c r="CM24">
        <v>2.3377599999999998</v>
      </c>
      <c r="CN24">
        <v>20.227900000000002</v>
      </c>
      <c r="CO24">
        <v>19.939</v>
      </c>
      <c r="CP24">
        <v>550.03899999999999</v>
      </c>
      <c r="CQ24">
        <v>0.92699699999999996</v>
      </c>
      <c r="CR24">
        <v>7.3002899999999996E-2</v>
      </c>
      <c r="CS24">
        <v>0</v>
      </c>
      <c r="CT24">
        <v>1082.27</v>
      </c>
      <c r="CU24">
        <v>4.9998100000000001</v>
      </c>
      <c r="CV24">
        <v>6031.76</v>
      </c>
      <c r="CW24">
        <v>4565.8900000000003</v>
      </c>
      <c r="CX24">
        <v>41.186999999999998</v>
      </c>
      <c r="CY24">
        <v>43.936999999999998</v>
      </c>
      <c r="CZ24">
        <v>42.936999999999998</v>
      </c>
      <c r="DA24">
        <v>43.061999999999998</v>
      </c>
      <c r="DB24">
        <v>43.375</v>
      </c>
      <c r="DC24">
        <v>505.25</v>
      </c>
      <c r="DD24">
        <v>39.79</v>
      </c>
      <c r="DE24">
        <v>0</v>
      </c>
      <c r="DF24">
        <v>143.5</v>
      </c>
      <c r="DG24">
        <v>0</v>
      </c>
      <c r="DH24">
        <v>1081.31269230769</v>
      </c>
      <c r="DI24">
        <v>7.6188034233470798</v>
      </c>
      <c r="DJ24">
        <v>33.7538462421644</v>
      </c>
      <c r="DK24">
        <v>6026.7092307692301</v>
      </c>
      <c r="DL24">
        <v>15</v>
      </c>
      <c r="DM24">
        <v>1599657880.5999999</v>
      </c>
      <c r="DN24" t="s">
        <v>396</v>
      </c>
      <c r="DO24">
        <v>1599657880.5999999</v>
      </c>
      <c r="DP24">
        <v>1599657536.5999999</v>
      </c>
      <c r="DQ24">
        <v>7</v>
      </c>
      <c r="DR24">
        <v>1.4999999999999999E-2</v>
      </c>
      <c r="DS24">
        <v>1.6E-2</v>
      </c>
      <c r="DT24">
        <v>0.216</v>
      </c>
      <c r="DU24">
        <v>8.2000000000000003E-2</v>
      </c>
      <c r="DV24">
        <v>400</v>
      </c>
      <c r="DW24">
        <v>23</v>
      </c>
      <c r="DX24">
        <v>0.05</v>
      </c>
      <c r="DY24">
        <v>0.04</v>
      </c>
      <c r="DZ24">
        <v>400.00024390243902</v>
      </c>
      <c r="EA24">
        <v>3.5372822299179402E-2</v>
      </c>
      <c r="EB24">
        <v>2.0022889935178999E-2</v>
      </c>
      <c r="EC24">
        <v>1</v>
      </c>
      <c r="ED24">
        <v>379.20338709677401</v>
      </c>
      <c r="EE24">
        <v>-0.88243548387115101</v>
      </c>
      <c r="EF24">
        <v>6.7191434467237895E-2</v>
      </c>
      <c r="EG24">
        <v>1</v>
      </c>
      <c r="EH24">
        <v>22.9450292682927</v>
      </c>
      <c r="EI24">
        <v>8.4855052264854902E-2</v>
      </c>
      <c r="EJ24">
        <v>9.0595655929461508E-3</v>
      </c>
      <c r="EK24">
        <v>1</v>
      </c>
      <c r="EL24">
        <v>22.940097560975602</v>
      </c>
      <c r="EM24">
        <v>2.4505714285715001</v>
      </c>
      <c r="EN24">
        <v>0.24175285151071799</v>
      </c>
      <c r="EO24">
        <v>0</v>
      </c>
      <c r="EP24">
        <v>3</v>
      </c>
      <c r="EQ24">
        <v>4</v>
      </c>
      <c r="ER24" t="s">
        <v>366</v>
      </c>
      <c r="ES24">
        <v>2.9995099999999999</v>
      </c>
      <c r="ET24">
        <v>2.69434</v>
      </c>
      <c r="EU24">
        <v>9.7469700000000006E-2</v>
      </c>
      <c r="EV24">
        <v>0.102101</v>
      </c>
      <c r="EW24">
        <v>0.108404</v>
      </c>
      <c r="EX24">
        <v>0.106472</v>
      </c>
      <c r="EY24">
        <v>28529.599999999999</v>
      </c>
      <c r="EZ24">
        <v>32116.3</v>
      </c>
      <c r="FA24">
        <v>27614.799999999999</v>
      </c>
      <c r="FB24">
        <v>30962</v>
      </c>
      <c r="FC24">
        <v>34510.199999999997</v>
      </c>
      <c r="FD24">
        <v>38054.5</v>
      </c>
      <c r="FE24">
        <v>40774.199999999997</v>
      </c>
      <c r="FF24">
        <v>45585.4</v>
      </c>
      <c r="FG24">
        <v>1.9924500000000001</v>
      </c>
      <c r="FH24">
        <v>2.0278</v>
      </c>
      <c r="FI24">
        <v>3.9726499999999998E-2</v>
      </c>
      <c r="FJ24">
        <v>0</v>
      </c>
      <c r="FK24">
        <v>22.72</v>
      </c>
      <c r="FL24">
        <v>999.9</v>
      </c>
      <c r="FM24">
        <v>76.852999999999994</v>
      </c>
      <c r="FN24">
        <v>25.811</v>
      </c>
      <c r="FO24">
        <v>25.179200000000002</v>
      </c>
      <c r="FP24">
        <v>62.279200000000003</v>
      </c>
      <c r="FQ24">
        <v>35.432699999999997</v>
      </c>
      <c r="FR24">
        <v>1</v>
      </c>
      <c r="FS24">
        <v>-0.103689</v>
      </c>
      <c r="FT24">
        <v>1.3964799999999999</v>
      </c>
      <c r="FU24">
        <v>20.200900000000001</v>
      </c>
      <c r="FV24">
        <v>5.2252299999999998</v>
      </c>
      <c r="FW24">
        <v>12.027900000000001</v>
      </c>
      <c r="FX24">
        <v>4.9598500000000003</v>
      </c>
      <c r="FY24">
        <v>3.30105</v>
      </c>
      <c r="FZ24">
        <v>8974.7999999999993</v>
      </c>
      <c r="GA24">
        <v>9999</v>
      </c>
      <c r="GB24">
        <v>999.9</v>
      </c>
      <c r="GC24">
        <v>9999</v>
      </c>
      <c r="GD24">
        <v>1.8800399999999999</v>
      </c>
      <c r="GE24">
        <v>1.8769199999999999</v>
      </c>
      <c r="GF24">
        <v>1.8791100000000001</v>
      </c>
      <c r="GG24">
        <v>1.8788899999999999</v>
      </c>
      <c r="GH24">
        <v>1.8803399999999999</v>
      </c>
      <c r="GI24">
        <v>1.87331</v>
      </c>
      <c r="GJ24">
        <v>1.8809499999999999</v>
      </c>
      <c r="GK24">
        <v>1.875</v>
      </c>
      <c r="GL24">
        <v>5</v>
      </c>
      <c r="GM24">
        <v>0</v>
      </c>
      <c r="GN24">
        <v>0</v>
      </c>
      <c r="GO24">
        <v>0</v>
      </c>
      <c r="GP24" t="s">
        <v>367</v>
      </c>
      <c r="GQ24" t="s">
        <v>368</v>
      </c>
      <c r="GR24" t="s">
        <v>369</v>
      </c>
      <c r="GS24" t="s">
        <v>369</v>
      </c>
      <c r="GT24" t="s">
        <v>369</v>
      </c>
      <c r="GU24" t="s">
        <v>369</v>
      </c>
      <c r="GV24">
        <v>0</v>
      </c>
      <c r="GW24">
        <v>100</v>
      </c>
      <c r="GX24">
        <v>100</v>
      </c>
      <c r="GY24">
        <v>0.216</v>
      </c>
      <c r="GZ24">
        <v>8.1900000000000001E-2</v>
      </c>
      <c r="HA24">
        <v>0.200600000000065</v>
      </c>
      <c r="HB24">
        <v>0</v>
      </c>
      <c r="HC24">
        <v>0</v>
      </c>
      <c r="HD24">
        <v>0</v>
      </c>
      <c r="HE24">
        <v>8.1850000000002907E-2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2</v>
      </c>
      <c r="HN24">
        <v>5.3</v>
      </c>
      <c r="HO24">
        <v>2</v>
      </c>
      <c r="HP24">
        <v>511.03199999999998</v>
      </c>
      <c r="HQ24">
        <v>517.78</v>
      </c>
      <c r="HR24">
        <v>20.668199999999999</v>
      </c>
      <c r="HS24">
        <v>26.205500000000001</v>
      </c>
      <c r="HT24">
        <v>30.000399999999999</v>
      </c>
      <c r="HU24">
        <v>26.119199999999999</v>
      </c>
      <c r="HV24">
        <v>26.131799999999998</v>
      </c>
      <c r="HW24">
        <v>20.489699999999999</v>
      </c>
      <c r="HX24">
        <v>20.05</v>
      </c>
      <c r="HY24">
        <v>95.7</v>
      </c>
      <c r="HZ24">
        <v>20.678999999999998</v>
      </c>
      <c r="IA24">
        <v>400</v>
      </c>
      <c r="IB24">
        <v>0</v>
      </c>
      <c r="IC24">
        <v>105.002</v>
      </c>
      <c r="ID24">
        <v>101.81699999999999</v>
      </c>
    </row>
    <row r="25" spans="1:238" x14ac:dyDescent="0.35">
      <c r="A25">
        <v>7</v>
      </c>
      <c r="B25">
        <v>1599657981.5999999</v>
      </c>
      <c r="C25">
        <v>2814.5</v>
      </c>
      <c r="D25" t="s">
        <v>397</v>
      </c>
      <c r="E25" t="s">
        <v>398</v>
      </c>
      <c r="F25">
        <v>1599657981.5999999</v>
      </c>
      <c r="G25">
        <f t="shared" si="0"/>
        <v>1.2722343015187615E-3</v>
      </c>
      <c r="H25">
        <f t="shared" si="1"/>
        <v>14.680135175713579</v>
      </c>
      <c r="I25">
        <f t="shared" si="2"/>
        <v>381.77198379757596</v>
      </c>
      <c r="J25">
        <f t="shared" si="3"/>
        <v>304.01538825285758</v>
      </c>
      <c r="K25">
        <f t="shared" si="4"/>
        <v>30.994078193667661</v>
      </c>
      <c r="L25">
        <f t="shared" si="5"/>
        <v>38.921288774146355</v>
      </c>
      <c r="M25">
        <f t="shared" si="6"/>
        <v>0.33243302528220892</v>
      </c>
      <c r="N25">
        <f t="shared" si="7"/>
        <v>2.2883146517906852</v>
      </c>
      <c r="O25">
        <f t="shared" si="8"/>
        <v>0.30774612946109919</v>
      </c>
      <c r="P25">
        <f t="shared" si="9"/>
        <v>0.19440635458577288</v>
      </c>
      <c r="Q25">
        <f t="shared" si="10"/>
        <v>66.036309882662849</v>
      </c>
      <c r="R25">
        <f t="shared" si="11"/>
        <v>24.125545511803935</v>
      </c>
      <c r="S25">
        <f t="shared" si="12"/>
        <v>23.569099999999999</v>
      </c>
      <c r="T25">
        <f t="shared" si="13"/>
        <v>2.9183237952212941</v>
      </c>
      <c r="U25">
        <f t="shared" si="14"/>
        <v>83.482797130355408</v>
      </c>
      <c r="V25">
        <f t="shared" si="15"/>
        <v>2.5080790161572</v>
      </c>
      <c r="W25">
        <f t="shared" si="16"/>
        <v>3.0043063988870951</v>
      </c>
      <c r="X25">
        <f t="shared" si="17"/>
        <v>0.41024477906409418</v>
      </c>
      <c r="Y25">
        <f t="shared" si="18"/>
        <v>-56.105532696977384</v>
      </c>
      <c r="Z25">
        <f t="shared" si="19"/>
        <v>59.549549936192896</v>
      </c>
      <c r="AA25">
        <f t="shared" si="20"/>
        <v>5.4389090837027014</v>
      </c>
      <c r="AB25">
        <f t="shared" si="21"/>
        <v>74.919236205581058</v>
      </c>
      <c r="AC25">
        <v>10</v>
      </c>
      <c r="AD25">
        <v>2</v>
      </c>
      <c r="AE25">
        <f t="shared" si="22"/>
        <v>1.0003679424222796</v>
      </c>
      <c r="AF25">
        <f t="shared" si="23"/>
        <v>3.6794242227955465E-2</v>
      </c>
      <c r="AG25">
        <f t="shared" si="24"/>
        <v>54376.330743526531</v>
      </c>
      <c r="AH25" t="s">
        <v>362</v>
      </c>
      <c r="AI25">
        <v>10220.200000000001</v>
      </c>
      <c r="AJ25">
        <v>785.03269230769195</v>
      </c>
      <c r="AK25">
        <v>2987.51</v>
      </c>
      <c r="AL25">
        <f t="shared" si="25"/>
        <v>2202.4773076923084</v>
      </c>
      <c r="AM25">
        <f t="shared" si="26"/>
        <v>0.73722843026209395</v>
      </c>
      <c r="AN25">
        <v>-1.9114260084378301</v>
      </c>
      <c r="AO25" t="s">
        <v>399</v>
      </c>
      <c r="AP25">
        <v>10268.1</v>
      </c>
      <c r="AQ25">
        <v>1048.36807692308</v>
      </c>
      <c r="AR25">
        <v>2690.75</v>
      </c>
      <c r="AS25">
        <f t="shared" si="27"/>
        <v>0.61038072027387158</v>
      </c>
      <c r="AT25">
        <v>0.5</v>
      </c>
      <c r="AU25">
        <f t="shared" si="28"/>
        <v>337.05000056281534</v>
      </c>
      <c r="AV25">
        <f t="shared" si="29"/>
        <v>14.680135175713579</v>
      </c>
      <c r="AW25">
        <f t="shared" si="30"/>
        <v>102.86441105592003</v>
      </c>
      <c r="AX25">
        <f t="shared" si="31"/>
        <v>0.71157855616463805</v>
      </c>
      <c r="AY25">
        <f t="shared" si="32"/>
        <v>4.9225815625119018E-2</v>
      </c>
      <c r="AZ25">
        <f t="shared" si="44"/>
        <v>0.11028895289417456</v>
      </c>
      <c r="BA25" t="s">
        <v>400</v>
      </c>
      <c r="BB25">
        <v>776.07</v>
      </c>
      <c r="BC25">
        <f t="shared" si="33"/>
        <v>1914.6799999999998</v>
      </c>
      <c r="BD25">
        <f t="shared" si="34"/>
        <v>0.85778402818064647</v>
      </c>
      <c r="BE25">
        <f t="shared" si="35"/>
        <v>0.13419310494519418</v>
      </c>
      <c r="BF25">
        <f t="shared" si="36"/>
        <v>0.86181823319101347</v>
      </c>
      <c r="BG25">
        <f t="shared" si="37"/>
        <v>0.13473918617165537</v>
      </c>
      <c r="BH25">
        <f t="shared" si="38"/>
        <v>0.63498733450942113</v>
      </c>
      <c r="BI25">
        <f t="shared" si="39"/>
        <v>0.36501266549057887</v>
      </c>
      <c r="BJ25">
        <f t="shared" si="40"/>
        <v>399.84</v>
      </c>
      <c r="BK25">
        <f t="shared" si="41"/>
        <v>337.05000056281534</v>
      </c>
      <c r="BL25">
        <f t="shared" si="42"/>
        <v>0.84296218628155106</v>
      </c>
      <c r="BM25">
        <f t="shared" si="43"/>
        <v>0.19592437256310222</v>
      </c>
      <c r="BN25">
        <v>1599657981.5999999</v>
      </c>
      <c r="BO25">
        <v>381.77199999999999</v>
      </c>
      <c r="BP25">
        <v>399.96499999999997</v>
      </c>
      <c r="BQ25">
        <v>24.601299999999998</v>
      </c>
      <c r="BR25">
        <v>23.1127</v>
      </c>
      <c r="BS25">
        <v>381.55500000000001</v>
      </c>
      <c r="BT25">
        <v>24.502700000000001</v>
      </c>
      <c r="BU25">
        <v>499.98700000000002</v>
      </c>
      <c r="BV25">
        <v>101.849</v>
      </c>
      <c r="BW25">
        <v>0.10004399999999999</v>
      </c>
      <c r="BX25">
        <v>24.0518</v>
      </c>
      <c r="BY25">
        <v>23.569099999999999</v>
      </c>
      <c r="BZ25">
        <v>999.9</v>
      </c>
      <c r="CA25">
        <v>0</v>
      </c>
      <c r="CB25">
        <v>0</v>
      </c>
      <c r="CC25">
        <v>9997.5</v>
      </c>
      <c r="CD25">
        <v>0</v>
      </c>
      <c r="CE25">
        <v>9.2558000000000007</v>
      </c>
      <c r="CF25">
        <v>-18.193200000000001</v>
      </c>
      <c r="CG25">
        <v>391.40100000000001</v>
      </c>
      <c r="CH25">
        <v>409.428</v>
      </c>
      <c r="CI25">
        <v>1.48858</v>
      </c>
      <c r="CJ25">
        <v>399.96499999999997</v>
      </c>
      <c r="CK25">
        <v>23.1127</v>
      </c>
      <c r="CL25">
        <v>2.50562</v>
      </c>
      <c r="CM25">
        <v>2.3540100000000002</v>
      </c>
      <c r="CN25">
        <v>21.062999999999999</v>
      </c>
      <c r="CO25">
        <v>20.050799999999999</v>
      </c>
      <c r="CP25">
        <v>399.84</v>
      </c>
      <c r="CQ25">
        <v>0.90000800000000003</v>
      </c>
      <c r="CR25">
        <v>9.99921E-2</v>
      </c>
      <c r="CS25">
        <v>0</v>
      </c>
      <c r="CT25">
        <v>1046.7</v>
      </c>
      <c r="CU25">
        <v>4.9998100000000001</v>
      </c>
      <c r="CV25">
        <v>4237.4399999999996</v>
      </c>
      <c r="CW25">
        <v>3282.39</v>
      </c>
      <c r="CX25">
        <v>40.686999999999998</v>
      </c>
      <c r="CY25">
        <v>43.686999999999998</v>
      </c>
      <c r="CZ25">
        <v>42.561999999999998</v>
      </c>
      <c r="DA25">
        <v>42.811999999999998</v>
      </c>
      <c r="DB25">
        <v>43</v>
      </c>
      <c r="DC25">
        <v>355.36</v>
      </c>
      <c r="DD25">
        <v>39.479999999999997</v>
      </c>
      <c r="DE25">
        <v>0</v>
      </c>
      <c r="DF25">
        <v>125.5</v>
      </c>
      <c r="DG25">
        <v>0</v>
      </c>
      <c r="DH25">
        <v>1048.36807692308</v>
      </c>
      <c r="DI25">
        <v>-13.670085486222</v>
      </c>
      <c r="DJ25">
        <v>-54.2646155042139</v>
      </c>
      <c r="DK25">
        <v>4245.7992307692302</v>
      </c>
      <c r="DL25">
        <v>15</v>
      </c>
      <c r="DM25">
        <v>1599657944.0999999</v>
      </c>
      <c r="DN25" t="s">
        <v>401</v>
      </c>
      <c r="DO25">
        <v>1599657943.0999999</v>
      </c>
      <c r="DP25">
        <v>1599657944.0999999</v>
      </c>
      <c r="DQ25">
        <v>8</v>
      </c>
      <c r="DR25">
        <v>2E-3</v>
      </c>
      <c r="DS25">
        <v>1.7000000000000001E-2</v>
      </c>
      <c r="DT25">
        <v>0.217</v>
      </c>
      <c r="DU25">
        <v>9.9000000000000005E-2</v>
      </c>
      <c r="DV25">
        <v>400</v>
      </c>
      <c r="DW25">
        <v>23</v>
      </c>
      <c r="DX25">
        <v>0.05</v>
      </c>
      <c r="DY25">
        <v>7.0000000000000007E-2</v>
      </c>
      <c r="DZ25">
        <v>399.98468292682901</v>
      </c>
      <c r="EA25">
        <v>2.2013937283124101E-2</v>
      </c>
      <c r="EB25">
        <v>1.24144664323307E-2</v>
      </c>
      <c r="EC25">
        <v>1</v>
      </c>
      <c r="ED25">
        <v>381.74961290322602</v>
      </c>
      <c r="EE25">
        <v>8.2790322579539805E-2</v>
      </c>
      <c r="EF25">
        <v>9.3693991247238793E-3</v>
      </c>
      <c r="EG25">
        <v>1</v>
      </c>
      <c r="EH25">
        <v>23.102719512195101</v>
      </c>
      <c r="EI25">
        <v>4.6749825784020801E-2</v>
      </c>
      <c r="EJ25">
        <v>4.9345086251623999E-3</v>
      </c>
      <c r="EK25">
        <v>1</v>
      </c>
      <c r="EL25">
        <v>24.557485365853701</v>
      </c>
      <c r="EM25">
        <v>0.432827874564433</v>
      </c>
      <c r="EN25">
        <v>5.0654013208574898E-2</v>
      </c>
      <c r="EO25">
        <v>1</v>
      </c>
      <c r="EP25">
        <v>4</v>
      </c>
      <c r="EQ25">
        <v>4</v>
      </c>
      <c r="ER25" t="s">
        <v>381</v>
      </c>
      <c r="ES25">
        <v>2.99939</v>
      </c>
      <c r="ET25">
        <v>2.6942499999999998</v>
      </c>
      <c r="EU25">
        <v>9.8006899999999994E-2</v>
      </c>
      <c r="EV25">
        <v>0.10208399999999999</v>
      </c>
      <c r="EW25">
        <v>0.112373</v>
      </c>
      <c r="EX25">
        <v>0.106984</v>
      </c>
      <c r="EY25">
        <v>28511.3</v>
      </c>
      <c r="EZ25">
        <v>32115.1</v>
      </c>
      <c r="FA25">
        <v>27613.7</v>
      </c>
      <c r="FB25">
        <v>30960.3</v>
      </c>
      <c r="FC25">
        <v>34354.300000000003</v>
      </c>
      <c r="FD25">
        <v>38031.199999999997</v>
      </c>
      <c r="FE25">
        <v>40773.199999999997</v>
      </c>
      <c r="FF25">
        <v>45583.6</v>
      </c>
      <c r="FG25">
        <v>1.9934000000000001</v>
      </c>
      <c r="FH25">
        <v>2.0268199999999998</v>
      </c>
      <c r="FI25">
        <v>5.0585699999999997E-2</v>
      </c>
      <c r="FJ25">
        <v>0</v>
      </c>
      <c r="FK25">
        <v>22.736599999999999</v>
      </c>
      <c r="FL25">
        <v>999.9</v>
      </c>
      <c r="FM25">
        <v>76.968999999999994</v>
      </c>
      <c r="FN25">
        <v>26.012</v>
      </c>
      <c r="FO25">
        <v>25.519300000000001</v>
      </c>
      <c r="FP25">
        <v>61.919199999999996</v>
      </c>
      <c r="FQ25">
        <v>35.693100000000001</v>
      </c>
      <c r="FR25">
        <v>1</v>
      </c>
      <c r="FS25">
        <v>-0.104172</v>
      </c>
      <c r="FT25">
        <v>1.4010899999999999</v>
      </c>
      <c r="FU25">
        <v>20.201899999999998</v>
      </c>
      <c r="FV25">
        <v>5.2243300000000001</v>
      </c>
      <c r="FW25">
        <v>12.027900000000001</v>
      </c>
      <c r="FX25">
        <v>4.9596999999999998</v>
      </c>
      <c r="FY25">
        <v>3.3010000000000002</v>
      </c>
      <c r="FZ25">
        <v>8977.2999999999993</v>
      </c>
      <c r="GA25">
        <v>9999</v>
      </c>
      <c r="GB25">
        <v>999.9</v>
      </c>
      <c r="GC25">
        <v>9999</v>
      </c>
      <c r="GD25">
        <v>1.8800399999999999</v>
      </c>
      <c r="GE25">
        <v>1.87693</v>
      </c>
      <c r="GF25">
        <v>1.8791199999999999</v>
      </c>
      <c r="GG25">
        <v>1.8789199999999999</v>
      </c>
      <c r="GH25">
        <v>1.8803399999999999</v>
      </c>
      <c r="GI25">
        <v>1.8733200000000001</v>
      </c>
      <c r="GJ25">
        <v>1.8809499999999999</v>
      </c>
      <c r="GK25">
        <v>1.875</v>
      </c>
      <c r="GL25">
        <v>5</v>
      </c>
      <c r="GM25">
        <v>0</v>
      </c>
      <c r="GN25">
        <v>0</v>
      </c>
      <c r="GO25">
        <v>0</v>
      </c>
      <c r="GP25" t="s">
        <v>367</v>
      </c>
      <c r="GQ25" t="s">
        <v>368</v>
      </c>
      <c r="GR25" t="s">
        <v>369</v>
      </c>
      <c r="GS25" t="s">
        <v>369</v>
      </c>
      <c r="GT25" t="s">
        <v>369</v>
      </c>
      <c r="GU25" t="s">
        <v>369</v>
      </c>
      <c r="GV25">
        <v>0</v>
      </c>
      <c r="GW25">
        <v>100</v>
      </c>
      <c r="GX25">
        <v>100</v>
      </c>
      <c r="GY25">
        <v>0.217</v>
      </c>
      <c r="GZ25">
        <v>9.8599999999999993E-2</v>
      </c>
      <c r="HA25">
        <v>0.21710000000007301</v>
      </c>
      <c r="HB25">
        <v>0</v>
      </c>
      <c r="HC25">
        <v>0</v>
      </c>
      <c r="HD25">
        <v>0</v>
      </c>
      <c r="HE25">
        <v>9.8604999999995599E-2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0.6</v>
      </c>
      <c r="HN25">
        <v>0.6</v>
      </c>
      <c r="HO25">
        <v>2</v>
      </c>
      <c r="HP25">
        <v>511.91399999999999</v>
      </c>
      <c r="HQ25">
        <v>517.34</v>
      </c>
      <c r="HR25">
        <v>21.5609</v>
      </c>
      <c r="HS25">
        <v>26.207999999999998</v>
      </c>
      <c r="HT25">
        <v>30</v>
      </c>
      <c r="HU25">
        <v>26.144500000000001</v>
      </c>
      <c r="HV25">
        <v>26.155200000000001</v>
      </c>
      <c r="HW25">
        <v>20.5002</v>
      </c>
      <c r="HX25">
        <v>20.05</v>
      </c>
      <c r="HY25">
        <v>95.7</v>
      </c>
      <c r="HZ25">
        <v>21.559699999999999</v>
      </c>
      <c r="IA25">
        <v>400</v>
      </c>
      <c r="IB25">
        <v>0</v>
      </c>
      <c r="IC25">
        <v>104.999</v>
      </c>
      <c r="ID25">
        <v>101.812</v>
      </c>
    </row>
    <row r="26" spans="1:238" x14ac:dyDescent="0.35">
      <c r="A26">
        <v>8</v>
      </c>
      <c r="B26">
        <v>1599658073.5999999</v>
      </c>
      <c r="C26">
        <v>2906.5</v>
      </c>
      <c r="D26" t="s">
        <v>402</v>
      </c>
      <c r="E26" t="s">
        <v>403</v>
      </c>
      <c r="F26">
        <v>1599658073.5999999</v>
      </c>
      <c r="G26">
        <f t="shared" si="0"/>
        <v>1.1290052373762532E-3</v>
      </c>
      <c r="H26">
        <f t="shared" si="1"/>
        <v>10.452231332761677</v>
      </c>
      <c r="I26">
        <f t="shared" si="2"/>
        <v>386.94198846026262</v>
      </c>
      <c r="J26">
        <f t="shared" si="3"/>
        <v>325.03413564172212</v>
      </c>
      <c r="K26">
        <f t="shared" si="4"/>
        <v>33.136894303404624</v>
      </c>
      <c r="L26">
        <f t="shared" si="5"/>
        <v>39.448335935061301</v>
      </c>
      <c r="M26">
        <f t="shared" si="6"/>
        <v>0.29780946175693779</v>
      </c>
      <c r="N26">
        <f t="shared" si="7"/>
        <v>2.2882188947670445</v>
      </c>
      <c r="O26">
        <f t="shared" si="8"/>
        <v>0.27783075148669562</v>
      </c>
      <c r="P26">
        <f t="shared" si="9"/>
        <v>0.17532741364937154</v>
      </c>
      <c r="Q26">
        <f t="shared" si="10"/>
        <v>41.235286112172432</v>
      </c>
      <c r="R26">
        <f t="shared" si="11"/>
        <v>24.045880191542338</v>
      </c>
      <c r="S26">
        <f t="shared" si="12"/>
        <v>23.5077</v>
      </c>
      <c r="T26">
        <f t="shared" si="13"/>
        <v>2.9075425203032812</v>
      </c>
      <c r="U26">
        <f t="shared" si="14"/>
        <v>83.067741155721208</v>
      </c>
      <c r="V26">
        <f t="shared" si="15"/>
        <v>2.5042540306818402</v>
      </c>
      <c r="W26">
        <f t="shared" si="16"/>
        <v>3.0147130472553632</v>
      </c>
      <c r="X26">
        <f t="shared" si="17"/>
        <v>0.40328848962144104</v>
      </c>
      <c r="Y26">
        <f t="shared" si="18"/>
        <v>-49.789130968292767</v>
      </c>
      <c r="Z26">
        <f t="shared" si="19"/>
        <v>74.227190409801622</v>
      </c>
      <c r="AA26">
        <f t="shared" si="20"/>
        <v>6.7796352746716364</v>
      </c>
      <c r="AB26">
        <f t="shared" si="21"/>
        <v>72.452980828352921</v>
      </c>
      <c r="AC26">
        <v>10</v>
      </c>
      <c r="AD26">
        <v>2</v>
      </c>
      <c r="AE26">
        <f t="shared" si="22"/>
        <v>1.0003680356952951</v>
      </c>
      <c r="AF26">
        <f t="shared" si="23"/>
        <v>3.6803569529508806E-2</v>
      </c>
      <c r="AG26">
        <f t="shared" si="24"/>
        <v>54362.554963205854</v>
      </c>
      <c r="AH26" t="s">
        <v>362</v>
      </c>
      <c r="AI26">
        <v>10220.200000000001</v>
      </c>
      <c r="AJ26">
        <v>785.03269230769195</v>
      </c>
      <c r="AK26">
        <v>2987.51</v>
      </c>
      <c r="AL26">
        <f t="shared" si="25"/>
        <v>2202.4773076923084</v>
      </c>
      <c r="AM26">
        <f t="shared" si="26"/>
        <v>0.73722843026209395</v>
      </c>
      <c r="AN26">
        <v>-1.9114260084378301</v>
      </c>
      <c r="AO26" t="s">
        <v>404</v>
      </c>
      <c r="AP26">
        <v>10255.5</v>
      </c>
      <c r="AQ26">
        <v>955.51761538461506</v>
      </c>
      <c r="AR26">
        <v>2773.89</v>
      </c>
      <c r="AS26">
        <f t="shared" si="27"/>
        <v>0.65553154040549011</v>
      </c>
      <c r="AT26">
        <v>0.5</v>
      </c>
      <c r="AU26">
        <f t="shared" si="28"/>
        <v>210.50874350095569</v>
      </c>
      <c r="AV26">
        <f t="shared" si="29"/>
        <v>10.452231332761677</v>
      </c>
      <c r="AW26">
        <f t="shared" si="30"/>
        <v>68.997560448002844</v>
      </c>
      <c r="AX26">
        <f t="shared" si="31"/>
        <v>0.71899750891347525</v>
      </c>
      <c r="AY26">
        <f t="shared" si="32"/>
        <v>5.8732274657956801E-2</v>
      </c>
      <c r="AZ26">
        <f t="shared" si="44"/>
        <v>7.7010984574009914E-2</v>
      </c>
      <c r="BA26" t="s">
        <v>405</v>
      </c>
      <c r="BB26">
        <v>779.47</v>
      </c>
      <c r="BC26">
        <f t="shared" si="33"/>
        <v>1994.4199999999998</v>
      </c>
      <c r="BD26">
        <f t="shared" si="34"/>
        <v>0.91172991878109177</v>
      </c>
      <c r="BE26">
        <f t="shared" si="35"/>
        <v>9.6746435752975646E-2</v>
      </c>
      <c r="BF26">
        <f t="shared" si="36"/>
        <v>0.91427996246008281</v>
      </c>
      <c r="BG26">
        <f t="shared" si="37"/>
        <v>9.6990783629832336E-2</v>
      </c>
      <c r="BH26">
        <f t="shared" si="38"/>
        <v>0.74374988838509293</v>
      </c>
      <c r="BI26">
        <f t="shared" si="39"/>
        <v>0.25625011161490707</v>
      </c>
      <c r="BJ26">
        <f t="shared" si="40"/>
        <v>249.73099999999999</v>
      </c>
      <c r="BK26">
        <f t="shared" si="41"/>
        <v>210.50874350095569</v>
      </c>
      <c r="BL26">
        <f t="shared" si="42"/>
        <v>0.8429419795738442</v>
      </c>
      <c r="BM26">
        <f t="shared" si="43"/>
        <v>0.19588395914768847</v>
      </c>
      <c r="BN26">
        <v>1599658073.5999999</v>
      </c>
      <c r="BO26">
        <v>386.94200000000001</v>
      </c>
      <c r="BP26">
        <v>400.005</v>
      </c>
      <c r="BQ26">
        <v>24.563800000000001</v>
      </c>
      <c r="BR26">
        <v>23.242699999999999</v>
      </c>
      <c r="BS26">
        <v>386.75700000000001</v>
      </c>
      <c r="BT26">
        <v>24.458600000000001</v>
      </c>
      <c r="BU26">
        <v>499.97300000000001</v>
      </c>
      <c r="BV26">
        <v>101.849</v>
      </c>
      <c r="BW26">
        <v>9.9966799999999995E-2</v>
      </c>
      <c r="BX26">
        <v>24.109400000000001</v>
      </c>
      <c r="BY26">
        <v>23.5077</v>
      </c>
      <c r="BZ26">
        <v>999.9</v>
      </c>
      <c r="CA26">
        <v>0</v>
      </c>
      <c r="CB26">
        <v>0</v>
      </c>
      <c r="CC26">
        <v>9996.8799999999992</v>
      </c>
      <c r="CD26">
        <v>0</v>
      </c>
      <c r="CE26">
        <v>9.2003799999999991</v>
      </c>
      <c r="CF26">
        <v>-13.063700000000001</v>
      </c>
      <c r="CG26">
        <v>396.68599999999998</v>
      </c>
      <c r="CH26">
        <v>409.524</v>
      </c>
      <c r="CI26">
        <v>1.32114</v>
      </c>
      <c r="CJ26">
        <v>400.005</v>
      </c>
      <c r="CK26">
        <v>23.242699999999999</v>
      </c>
      <c r="CL26">
        <v>2.5017999999999998</v>
      </c>
      <c r="CM26">
        <v>2.3672399999999998</v>
      </c>
      <c r="CN26">
        <v>21.0382</v>
      </c>
      <c r="CO26">
        <v>20.141400000000001</v>
      </c>
      <c r="CP26">
        <v>249.73099999999999</v>
      </c>
      <c r="CQ26">
        <v>0.89994499999999999</v>
      </c>
      <c r="CR26">
        <v>0.10005500000000001</v>
      </c>
      <c r="CS26">
        <v>0</v>
      </c>
      <c r="CT26">
        <v>953.23</v>
      </c>
      <c r="CU26">
        <v>4.9998100000000001</v>
      </c>
      <c r="CV26">
        <v>2427.35</v>
      </c>
      <c r="CW26">
        <v>2034.47</v>
      </c>
      <c r="CX26">
        <v>40.311999999999998</v>
      </c>
      <c r="CY26">
        <v>43.561999999999998</v>
      </c>
      <c r="CZ26">
        <v>42.25</v>
      </c>
      <c r="DA26">
        <v>42.625</v>
      </c>
      <c r="DB26">
        <v>42.686999999999998</v>
      </c>
      <c r="DC26">
        <v>220.24</v>
      </c>
      <c r="DD26">
        <v>24.49</v>
      </c>
      <c r="DE26">
        <v>0</v>
      </c>
      <c r="DF26">
        <v>91.700000047683702</v>
      </c>
      <c r="DG26">
        <v>0</v>
      </c>
      <c r="DH26">
        <v>955.51761538461506</v>
      </c>
      <c r="DI26">
        <v>-19.268376051425602</v>
      </c>
      <c r="DJ26">
        <v>-51.6813675038631</v>
      </c>
      <c r="DK26">
        <v>2436.3369230769199</v>
      </c>
      <c r="DL26">
        <v>15</v>
      </c>
      <c r="DM26">
        <v>1599658035.0999999</v>
      </c>
      <c r="DN26" t="s">
        <v>406</v>
      </c>
      <c r="DO26">
        <v>1599658032.0999999</v>
      </c>
      <c r="DP26">
        <v>1599658035.0999999</v>
      </c>
      <c r="DQ26">
        <v>9</v>
      </c>
      <c r="DR26">
        <v>-3.3000000000000002E-2</v>
      </c>
      <c r="DS26">
        <v>7.0000000000000001E-3</v>
      </c>
      <c r="DT26">
        <v>0.185</v>
      </c>
      <c r="DU26">
        <v>0.105</v>
      </c>
      <c r="DV26">
        <v>400</v>
      </c>
      <c r="DW26">
        <v>23</v>
      </c>
      <c r="DX26">
        <v>0.12</v>
      </c>
      <c r="DY26">
        <v>7.0000000000000007E-2</v>
      </c>
      <c r="DZ26">
        <v>399.99595121951199</v>
      </c>
      <c r="EA26">
        <v>8.7763066202521195E-2</v>
      </c>
      <c r="EB26">
        <v>2.0012131953945699E-2</v>
      </c>
      <c r="EC26">
        <v>1</v>
      </c>
      <c r="ED26">
        <v>386.96035483870997</v>
      </c>
      <c r="EE26">
        <v>-0.216000000000483</v>
      </c>
      <c r="EF26">
        <v>1.77319620061323E-2</v>
      </c>
      <c r="EG26">
        <v>1</v>
      </c>
      <c r="EH26">
        <v>23.231680487804901</v>
      </c>
      <c r="EI26">
        <v>5.8737282229949297E-2</v>
      </c>
      <c r="EJ26">
        <v>5.8148346667012598E-3</v>
      </c>
      <c r="EK26">
        <v>1</v>
      </c>
      <c r="EL26">
        <v>24.503153658536601</v>
      </c>
      <c r="EM26">
        <v>0.41422160278745201</v>
      </c>
      <c r="EN26">
        <v>4.2667815582885502E-2</v>
      </c>
      <c r="EO26">
        <v>1</v>
      </c>
      <c r="EP26">
        <v>4</v>
      </c>
      <c r="EQ26">
        <v>4</v>
      </c>
      <c r="ER26" t="s">
        <v>381</v>
      </c>
      <c r="ES26">
        <v>2.9993599999999998</v>
      </c>
      <c r="ET26">
        <v>2.6941799999999998</v>
      </c>
      <c r="EU26">
        <v>9.9040799999999998E-2</v>
      </c>
      <c r="EV26">
        <v>0.102088</v>
      </c>
      <c r="EW26">
        <v>0.112224</v>
      </c>
      <c r="EX26">
        <v>0.107402</v>
      </c>
      <c r="EY26">
        <v>28477.3</v>
      </c>
      <c r="EZ26">
        <v>32112.400000000001</v>
      </c>
      <c r="FA26">
        <v>27612.400000000001</v>
      </c>
      <c r="FB26">
        <v>30957.8</v>
      </c>
      <c r="FC26">
        <v>34359</v>
      </c>
      <c r="FD26">
        <v>38010.6</v>
      </c>
      <c r="FE26">
        <v>40771.9</v>
      </c>
      <c r="FF26">
        <v>45580.2</v>
      </c>
      <c r="FG26">
        <v>1.9928999999999999</v>
      </c>
      <c r="FH26">
        <v>2.02597</v>
      </c>
      <c r="FI26">
        <v>4.2192599999999997E-2</v>
      </c>
      <c r="FJ26">
        <v>0</v>
      </c>
      <c r="FK26">
        <v>22.813300000000002</v>
      </c>
      <c r="FL26">
        <v>999.9</v>
      </c>
      <c r="FM26">
        <v>76.852999999999994</v>
      </c>
      <c r="FN26">
        <v>26.143000000000001</v>
      </c>
      <c r="FO26">
        <v>25.677299999999999</v>
      </c>
      <c r="FP26">
        <v>61.839199999999998</v>
      </c>
      <c r="FQ26">
        <v>35.721200000000003</v>
      </c>
      <c r="FR26">
        <v>1</v>
      </c>
      <c r="FS26">
        <v>-0.102205</v>
      </c>
      <c r="FT26">
        <v>1.46601</v>
      </c>
      <c r="FU26">
        <v>20.202200000000001</v>
      </c>
      <c r="FV26">
        <v>5.2250800000000002</v>
      </c>
      <c r="FW26">
        <v>12.027900000000001</v>
      </c>
      <c r="FX26">
        <v>4.9602500000000003</v>
      </c>
      <c r="FY26">
        <v>3.3011699999999999</v>
      </c>
      <c r="FZ26">
        <v>8979.2999999999993</v>
      </c>
      <c r="GA26">
        <v>9999</v>
      </c>
      <c r="GB26">
        <v>999.9</v>
      </c>
      <c r="GC26">
        <v>9999</v>
      </c>
      <c r="GD26">
        <v>1.8800399999999999</v>
      </c>
      <c r="GE26">
        <v>1.87687</v>
      </c>
      <c r="GF26">
        <v>1.8791199999999999</v>
      </c>
      <c r="GG26">
        <v>1.8789199999999999</v>
      </c>
      <c r="GH26">
        <v>1.8803399999999999</v>
      </c>
      <c r="GI26">
        <v>1.8733200000000001</v>
      </c>
      <c r="GJ26">
        <v>1.8809499999999999</v>
      </c>
      <c r="GK26">
        <v>1.8750100000000001</v>
      </c>
      <c r="GL26">
        <v>5</v>
      </c>
      <c r="GM26">
        <v>0</v>
      </c>
      <c r="GN26">
        <v>0</v>
      </c>
      <c r="GO26">
        <v>0</v>
      </c>
      <c r="GP26" t="s">
        <v>367</v>
      </c>
      <c r="GQ26" t="s">
        <v>368</v>
      </c>
      <c r="GR26" t="s">
        <v>369</v>
      </c>
      <c r="GS26" t="s">
        <v>369</v>
      </c>
      <c r="GT26" t="s">
        <v>369</v>
      </c>
      <c r="GU26" t="s">
        <v>369</v>
      </c>
      <c r="GV26">
        <v>0</v>
      </c>
      <c r="GW26">
        <v>100</v>
      </c>
      <c r="GX26">
        <v>100</v>
      </c>
      <c r="GY26">
        <v>0.185</v>
      </c>
      <c r="GZ26">
        <v>0.1052</v>
      </c>
      <c r="HA26">
        <v>0.18470000000002099</v>
      </c>
      <c r="HB26">
        <v>0</v>
      </c>
      <c r="HC26">
        <v>0</v>
      </c>
      <c r="HD26">
        <v>0</v>
      </c>
      <c r="HE26">
        <v>0.105255000000003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0.7</v>
      </c>
      <c r="HN26">
        <v>0.6</v>
      </c>
      <c r="HO26">
        <v>2</v>
      </c>
      <c r="HP26">
        <v>511.786</v>
      </c>
      <c r="HQ26">
        <v>516.91899999999998</v>
      </c>
      <c r="HR26">
        <v>21.5276</v>
      </c>
      <c r="HS26">
        <v>26.2089</v>
      </c>
      <c r="HT26">
        <v>30.000499999999999</v>
      </c>
      <c r="HU26">
        <v>26.166399999999999</v>
      </c>
      <c r="HV26">
        <v>26.171700000000001</v>
      </c>
      <c r="HW26">
        <v>20.501899999999999</v>
      </c>
      <c r="HX26">
        <v>20.05</v>
      </c>
      <c r="HY26">
        <v>95.7</v>
      </c>
      <c r="HZ26">
        <v>21.529299999999999</v>
      </c>
      <c r="IA26">
        <v>400</v>
      </c>
      <c r="IB26">
        <v>0</v>
      </c>
      <c r="IC26">
        <v>104.995</v>
      </c>
      <c r="ID26">
        <v>101.80500000000001</v>
      </c>
    </row>
    <row r="27" spans="1:238" x14ac:dyDescent="0.35">
      <c r="A27">
        <v>9</v>
      </c>
      <c r="B27">
        <v>1599658167.5999999</v>
      </c>
      <c r="C27">
        <v>3000.5</v>
      </c>
      <c r="D27" t="s">
        <v>407</v>
      </c>
      <c r="E27" t="s">
        <v>408</v>
      </c>
      <c r="F27">
        <v>1599658167.5999999</v>
      </c>
      <c r="G27">
        <f t="shared" si="0"/>
        <v>1.0731080492169334E-3</v>
      </c>
      <c r="H27">
        <f t="shared" si="1"/>
        <v>6.4766117129201852</v>
      </c>
      <c r="I27">
        <f t="shared" si="2"/>
        <v>391.70799284110399</v>
      </c>
      <c r="J27">
        <f t="shared" si="3"/>
        <v>351.31220421260764</v>
      </c>
      <c r="K27">
        <f t="shared" si="4"/>
        <v>35.814859180414707</v>
      </c>
      <c r="L27">
        <f t="shared" si="5"/>
        <v>39.933046547272696</v>
      </c>
      <c r="M27">
        <f t="shared" si="6"/>
        <v>0.28858573012061139</v>
      </c>
      <c r="N27">
        <f t="shared" si="7"/>
        <v>2.2873037144161583</v>
      </c>
      <c r="O27">
        <f t="shared" si="8"/>
        <v>0.26977652142557135</v>
      </c>
      <c r="P27">
        <f t="shared" si="9"/>
        <v>0.17019799398506424</v>
      </c>
      <c r="Q27">
        <f t="shared" si="10"/>
        <v>24.761792885272385</v>
      </c>
      <c r="R27">
        <f t="shared" si="11"/>
        <v>23.954895772457945</v>
      </c>
      <c r="S27">
        <f t="shared" si="12"/>
        <v>23.459499999999998</v>
      </c>
      <c r="T27">
        <f t="shared" si="13"/>
        <v>2.8991034660302519</v>
      </c>
      <c r="U27">
        <f t="shared" si="14"/>
        <v>83.005075353037427</v>
      </c>
      <c r="V27">
        <f t="shared" si="15"/>
        <v>2.5043330396008705</v>
      </c>
      <c r="W27">
        <f t="shared" si="16"/>
        <v>3.0170842312345769</v>
      </c>
      <c r="X27">
        <f t="shared" si="17"/>
        <v>0.39477042642938143</v>
      </c>
      <c r="Y27">
        <f t="shared" si="18"/>
        <v>-47.324064970466765</v>
      </c>
      <c r="Z27">
        <f t="shared" si="19"/>
        <v>81.756597135613447</v>
      </c>
      <c r="AA27">
        <f t="shared" si="20"/>
        <v>7.4690076230862301</v>
      </c>
      <c r="AB27">
        <f t="shared" si="21"/>
        <v>66.663332673505295</v>
      </c>
      <c r="AC27">
        <v>10</v>
      </c>
      <c r="AD27">
        <v>2</v>
      </c>
      <c r="AE27">
        <f t="shared" si="22"/>
        <v>1.0003682617983467</v>
      </c>
      <c r="AF27">
        <f t="shared" si="23"/>
        <v>3.6826179834670292E-2</v>
      </c>
      <c r="AG27">
        <f t="shared" si="24"/>
        <v>54329.19006476803</v>
      </c>
      <c r="AH27" t="s">
        <v>362</v>
      </c>
      <c r="AI27">
        <v>10220.200000000001</v>
      </c>
      <c r="AJ27">
        <v>785.03269230769195</v>
      </c>
      <c r="AK27">
        <v>2987.51</v>
      </c>
      <c r="AL27">
        <f t="shared" si="25"/>
        <v>2202.4773076923084</v>
      </c>
      <c r="AM27">
        <f t="shared" si="26"/>
        <v>0.73722843026209395</v>
      </c>
      <c r="AN27">
        <v>-1.9114260084378301</v>
      </c>
      <c r="AO27" t="s">
        <v>409</v>
      </c>
      <c r="AP27">
        <v>10246.700000000001</v>
      </c>
      <c r="AQ27">
        <v>884.44449999999995</v>
      </c>
      <c r="AR27">
        <v>2785.56</v>
      </c>
      <c r="AS27">
        <f t="shared" si="27"/>
        <v>0.68248951736814145</v>
      </c>
      <c r="AT27">
        <v>0.5</v>
      </c>
      <c r="AU27">
        <f t="shared" si="28"/>
        <v>126.46830055047387</v>
      </c>
      <c r="AV27">
        <f t="shared" si="29"/>
        <v>6.4766117129201852</v>
      </c>
      <c r="AW27">
        <f t="shared" si="30"/>
        <v>43.156644702530983</v>
      </c>
      <c r="AX27">
        <f t="shared" si="31"/>
        <v>0.72430319217679751</v>
      </c>
      <c r="AY27">
        <f t="shared" si="32"/>
        <v>6.632521892717555E-2</v>
      </c>
      <c r="AZ27">
        <f t="shared" si="44"/>
        <v>7.2498887117850727E-2</v>
      </c>
      <c r="BA27" t="s">
        <v>410</v>
      </c>
      <c r="BB27">
        <v>767.97</v>
      </c>
      <c r="BC27">
        <f t="shared" si="33"/>
        <v>2017.59</v>
      </c>
      <c r="BD27">
        <f t="shared" si="34"/>
        <v>0.94227048111856226</v>
      </c>
      <c r="BE27">
        <f t="shared" si="35"/>
        <v>9.0987321697288751E-2</v>
      </c>
      <c r="BF27">
        <f t="shared" si="36"/>
        <v>0.95030719785225826</v>
      </c>
      <c r="BG27">
        <f t="shared" si="37"/>
        <v>9.1692204634606478E-2</v>
      </c>
      <c r="BH27">
        <f t="shared" si="38"/>
        <v>0.81818074665467688</v>
      </c>
      <c r="BI27">
        <f t="shared" si="39"/>
        <v>0.18181925334532312</v>
      </c>
      <c r="BJ27">
        <f t="shared" si="40"/>
        <v>150.04</v>
      </c>
      <c r="BK27">
        <f t="shared" si="41"/>
        <v>126.46830055047387</v>
      </c>
      <c r="BL27">
        <f t="shared" si="42"/>
        <v>0.84289723107487258</v>
      </c>
      <c r="BM27">
        <f t="shared" si="43"/>
        <v>0.19579446214974544</v>
      </c>
      <c r="BN27">
        <v>1599658167.5999999</v>
      </c>
      <c r="BO27">
        <v>391.70800000000003</v>
      </c>
      <c r="BP27">
        <v>399.98200000000003</v>
      </c>
      <c r="BQ27">
        <v>24.565300000000001</v>
      </c>
      <c r="BR27">
        <v>23.3096</v>
      </c>
      <c r="BS27">
        <v>391.54700000000003</v>
      </c>
      <c r="BT27">
        <v>24.459499999999998</v>
      </c>
      <c r="BU27">
        <v>499.96899999999999</v>
      </c>
      <c r="BV27">
        <v>101.846</v>
      </c>
      <c r="BW27">
        <v>9.9957900000000002E-2</v>
      </c>
      <c r="BX27">
        <v>24.122499999999999</v>
      </c>
      <c r="BY27">
        <v>23.459499999999998</v>
      </c>
      <c r="BZ27">
        <v>999.9</v>
      </c>
      <c r="CA27">
        <v>0</v>
      </c>
      <c r="CB27">
        <v>0</v>
      </c>
      <c r="CC27">
        <v>9991.25</v>
      </c>
      <c r="CD27">
        <v>0</v>
      </c>
      <c r="CE27">
        <v>9.2073</v>
      </c>
      <c r="CF27">
        <v>-8.2738300000000002</v>
      </c>
      <c r="CG27">
        <v>401.57299999999998</v>
      </c>
      <c r="CH27">
        <v>409.52800000000002</v>
      </c>
      <c r="CI27">
        <v>1.2557</v>
      </c>
      <c r="CJ27">
        <v>399.98200000000003</v>
      </c>
      <c r="CK27">
        <v>23.3096</v>
      </c>
      <c r="CL27">
        <v>2.5018899999999999</v>
      </c>
      <c r="CM27">
        <v>2.3740000000000001</v>
      </c>
      <c r="CN27">
        <v>21.038799999999998</v>
      </c>
      <c r="CO27">
        <v>20.1875</v>
      </c>
      <c r="CP27">
        <v>150.04</v>
      </c>
      <c r="CQ27">
        <v>0.90010199999999996</v>
      </c>
      <c r="CR27">
        <v>9.98975E-2</v>
      </c>
      <c r="CS27">
        <v>0</v>
      </c>
      <c r="CT27">
        <v>883.06100000000004</v>
      </c>
      <c r="CU27">
        <v>4.9998100000000001</v>
      </c>
      <c r="CV27">
        <v>1369.17</v>
      </c>
      <c r="CW27">
        <v>1205.78</v>
      </c>
      <c r="CX27">
        <v>39.936999999999998</v>
      </c>
      <c r="CY27">
        <v>43.375</v>
      </c>
      <c r="CZ27">
        <v>42</v>
      </c>
      <c r="DA27">
        <v>42.5</v>
      </c>
      <c r="DB27">
        <v>42.436999999999998</v>
      </c>
      <c r="DC27">
        <v>130.55000000000001</v>
      </c>
      <c r="DD27">
        <v>14.49</v>
      </c>
      <c r="DE27">
        <v>0</v>
      </c>
      <c r="DF27">
        <v>93.299999952316298</v>
      </c>
      <c r="DG27">
        <v>0</v>
      </c>
      <c r="DH27">
        <v>884.44449999999995</v>
      </c>
      <c r="DI27">
        <v>-10.6502222097554</v>
      </c>
      <c r="DJ27">
        <v>-16.487179538805599</v>
      </c>
      <c r="DK27">
        <v>1371.2349999999999</v>
      </c>
      <c r="DL27">
        <v>15</v>
      </c>
      <c r="DM27">
        <v>1599658126.0999999</v>
      </c>
      <c r="DN27" t="s">
        <v>411</v>
      </c>
      <c r="DO27">
        <v>1599658122.0999999</v>
      </c>
      <c r="DP27">
        <v>1599658126.0999999</v>
      </c>
      <c r="DQ27">
        <v>10</v>
      </c>
      <c r="DR27">
        <v>-2.4E-2</v>
      </c>
      <c r="DS27">
        <v>1E-3</v>
      </c>
      <c r="DT27">
        <v>0.161</v>
      </c>
      <c r="DU27">
        <v>0.106</v>
      </c>
      <c r="DV27">
        <v>400</v>
      </c>
      <c r="DW27">
        <v>23</v>
      </c>
      <c r="DX27">
        <v>0.09</v>
      </c>
      <c r="DY27">
        <v>0.06</v>
      </c>
      <c r="DZ27">
        <v>400</v>
      </c>
      <c r="EA27">
        <v>8.1825783971451904E-2</v>
      </c>
      <c r="EB27">
        <v>1.5912872531229E-2</v>
      </c>
      <c r="EC27">
        <v>1</v>
      </c>
      <c r="ED27">
        <v>391.69283870967701</v>
      </c>
      <c r="EE27">
        <v>6.4935483869911798E-2</v>
      </c>
      <c r="EF27">
        <v>1.22160570540574E-2</v>
      </c>
      <c r="EG27">
        <v>1</v>
      </c>
      <c r="EH27">
        <v>23.304141463414599</v>
      </c>
      <c r="EI27">
        <v>4.5020905923337601E-2</v>
      </c>
      <c r="EJ27">
        <v>4.7422324479219997E-3</v>
      </c>
      <c r="EK27">
        <v>1</v>
      </c>
      <c r="EL27">
        <v>24.5391195121951</v>
      </c>
      <c r="EM27">
        <v>0.186717073170792</v>
      </c>
      <c r="EN27">
        <v>1.8637193595815199E-2</v>
      </c>
      <c r="EO27">
        <v>1</v>
      </c>
      <c r="EP27">
        <v>4</v>
      </c>
      <c r="EQ27">
        <v>4</v>
      </c>
      <c r="ER27" t="s">
        <v>381</v>
      </c>
      <c r="ES27">
        <v>2.9993400000000001</v>
      </c>
      <c r="ET27">
        <v>2.6941700000000002</v>
      </c>
      <c r="EU27">
        <v>9.9985099999999993E-2</v>
      </c>
      <c r="EV27">
        <v>0.102077</v>
      </c>
      <c r="EW27">
        <v>0.112218</v>
      </c>
      <c r="EX27">
        <v>0.107611</v>
      </c>
      <c r="EY27">
        <v>28446.1</v>
      </c>
      <c r="EZ27">
        <v>32109.7</v>
      </c>
      <c r="FA27">
        <v>27611.200000000001</v>
      </c>
      <c r="FB27">
        <v>30954.9</v>
      </c>
      <c r="FC27">
        <v>34358.199999999997</v>
      </c>
      <c r="FD27">
        <v>37998.5</v>
      </c>
      <c r="FE27">
        <v>40770.699999999997</v>
      </c>
      <c r="FF27">
        <v>45576.4</v>
      </c>
      <c r="FG27">
        <v>1.9926999999999999</v>
      </c>
      <c r="FH27">
        <v>2.0251800000000002</v>
      </c>
      <c r="FI27">
        <v>3.6928799999999998E-2</v>
      </c>
      <c r="FJ27">
        <v>0</v>
      </c>
      <c r="FK27">
        <v>22.851800000000001</v>
      </c>
      <c r="FL27">
        <v>999.9</v>
      </c>
      <c r="FM27">
        <v>76.688000000000002</v>
      </c>
      <c r="FN27">
        <v>26.244</v>
      </c>
      <c r="FO27">
        <v>25.777799999999999</v>
      </c>
      <c r="FP27">
        <v>61.979199999999999</v>
      </c>
      <c r="FQ27">
        <v>35.532899999999998</v>
      </c>
      <c r="FR27">
        <v>1</v>
      </c>
      <c r="FS27">
        <v>-0.10044699999999999</v>
      </c>
      <c r="FT27">
        <v>1.5096099999999999</v>
      </c>
      <c r="FU27">
        <v>20.2029</v>
      </c>
      <c r="FV27">
        <v>5.2234299999999996</v>
      </c>
      <c r="FW27">
        <v>12.027900000000001</v>
      </c>
      <c r="FX27">
        <v>4.9598000000000004</v>
      </c>
      <c r="FY27">
        <v>3.30105</v>
      </c>
      <c r="FZ27">
        <v>8981.2000000000007</v>
      </c>
      <c r="GA27">
        <v>9999</v>
      </c>
      <c r="GB27">
        <v>999.9</v>
      </c>
      <c r="GC27">
        <v>9999</v>
      </c>
      <c r="GD27">
        <v>1.8800399999999999</v>
      </c>
      <c r="GE27">
        <v>1.87696</v>
      </c>
      <c r="GF27">
        <v>1.8791199999999999</v>
      </c>
      <c r="GG27">
        <v>1.8789499999999999</v>
      </c>
      <c r="GH27">
        <v>1.8803399999999999</v>
      </c>
      <c r="GI27">
        <v>1.8733200000000001</v>
      </c>
      <c r="GJ27">
        <v>1.8809499999999999</v>
      </c>
      <c r="GK27">
        <v>1.8750199999999999</v>
      </c>
      <c r="GL27">
        <v>5</v>
      </c>
      <c r="GM27">
        <v>0</v>
      </c>
      <c r="GN27">
        <v>0</v>
      </c>
      <c r="GO27">
        <v>0</v>
      </c>
      <c r="GP27" t="s">
        <v>367</v>
      </c>
      <c r="GQ27" t="s">
        <v>368</v>
      </c>
      <c r="GR27" t="s">
        <v>369</v>
      </c>
      <c r="GS27" t="s">
        <v>369</v>
      </c>
      <c r="GT27" t="s">
        <v>369</v>
      </c>
      <c r="GU27" t="s">
        <v>369</v>
      </c>
      <c r="GV27">
        <v>0</v>
      </c>
      <c r="GW27">
        <v>100</v>
      </c>
      <c r="GX27">
        <v>100</v>
      </c>
      <c r="GY27">
        <v>0.161</v>
      </c>
      <c r="GZ27">
        <v>0.10580000000000001</v>
      </c>
      <c r="HA27">
        <v>0.161049999999932</v>
      </c>
      <c r="HB27">
        <v>0</v>
      </c>
      <c r="HC27">
        <v>0</v>
      </c>
      <c r="HD27">
        <v>0</v>
      </c>
      <c r="HE27">
        <v>0.10583500000000599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0.8</v>
      </c>
      <c r="HN27">
        <v>0.7</v>
      </c>
      <c r="HO27">
        <v>2</v>
      </c>
      <c r="HP27">
        <v>511.85700000000003</v>
      </c>
      <c r="HQ27">
        <v>516.57399999999996</v>
      </c>
      <c r="HR27">
        <v>21.538</v>
      </c>
      <c r="HS27">
        <v>26.231000000000002</v>
      </c>
      <c r="HT27">
        <v>30.0001</v>
      </c>
      <c r="HU27">
        <v>26.187999999999999</v>
      </c>
      <c r="HV27">
        <v>26.192499999999999</v>
      </c>
      <c r="HW27">
        <v>20.5091</v>
      </c>
      <c r="HX27">
        <v>20.05</v>
      </c>
      <c r="HY27">
        <v>95.7</v>
      </c>
      <c r="HZ27">
        <v>21.541</v>
      </c>
      <c r="IA27">
        <v>400</v>
      </c>
      <c r="IB27">
        <v>0</v>
      </c>
      <c r="IC27">
        <v>104.991</v>
      </c>
      <c r="ID27">
        <v>101.79600000000001</v>
      </c>
    </row>
    <row r="28" spans="1:238" x14ac:dyDescent="0.35">
      <c r="A28">
        <v>10</v>
      </c>
      <c r="B28">
        <v>1599658243.5999999</v>
      </c>
      <c r="C28">
        <v>3076.5</v>
      </c>
      <c r="D28" t="s">
        <v>412</v>
      </c>
      <c r="E28" t="s">
        <v>413</v>
      </c>
      <c r="F28">
        <v>1599658243.5999999</v>
      </c>
      <c r="G28">
        <f t="shared" si="0"/>
        <v>1.0216935369194973E-3</v>
      </c>
      <c r="H28">
        <f t="shared" si="1"/>
        <v>4.2482823174012605</v>
      </c>
      <c r="I28">
        <f t="shared" si="2"/>
        <v>394.40499533066816</v>
      </c>
      <c r="J28">
        <f t="shared" si="3"/>
        <v>366.20732505271161</v>
      </c>
      <c r="K28">
        <f t="shared" si="4"/>
        <v>37.334432203271234</v>
      </c>
      <c r="L28">
        <f t="shared" si="5"/>
        <v>40.209153535322784</v>
      </c>
      <c r="M28">
        <f t="shared" si="6"/>
        <v>0.27823230943224864</v>
      </c>
      <c r="N28">
        <f t="shared" si="7"/>
        <v>2.2917871326242061</v>
      </c>
      <c r="O28">
        <f t="shared" si="8"/>
        <v>0.2607365193173779</v>
      </c>
      <c r="P28">
        <f t="shared" si="9"/>
        <v>0.16444048808332321</v>
      </c>
      <c r="Q28">
        <f t="shared" si="10"/>
        <v>16.491383843950064</v>
      </c>
      <c r="R28">
        <f t="shared" si="11"/>
        <v>23.911082567606545</v>
      </c>
      <c r="S28">
        <f t="shared" si="12"/>
        <v>23.448</v>
      </c>
      <c r="T28">
        <f t="shared" si="13"/>
        <v>2.897093166945671</v>
      </c>
      <c r="U28">
        <f t="shared" si="14"/>
        <v>83.131172069094163</v>
      </c>
      <c r="V28">
        <f t="shared" si="15"/>
        <v>2.508197694158</v>
      </c>
      <c r="W28">
        <f t="shared" si="16"/>
        <v>3.0171566594457744</v>
      </c>
      <c r="X28">
        <f t="shared" si="17"/>
        <v>0.388895472787671</v>
      </c>
      <c r="Y28">
        <f t="shared" si="18"/>
        <v>-45.056684978149832</v>
      </c>
      <c r="Z28">
        <f t="shared" si="19"/>
        <v>83.387153345685149</v>
      </c>
      <c r="AA28">
        <f t="shared" si="20"/>
        <v>7.6026405534688104</v>
      </c>
      <c r="AB28">
        <f t="shared" si="21"/>
        <v>62.424492764954195</v>
      </c>
      <c r="AC28">
        <v>10</v>
      </c>
      <c r="AD28">
        <v>2</v>
      </c>
      <c r="AE28">
        <f t="shared" si="22"/>
        <v>1.0003672377308004</v>
      </c>
      <c r="AF28">
        <f t="shared" si="23"/>
        <v>3.6723773080038491E-2</v>
      </c>
      <c r="AG28">
        <f t="shared" si="24"/>
        <v>54480.634958198942</v>
      </c>
      <c r="AH28" t="s">
        <v>362</v>
      </c>
      <c r="AI28">
        <v>10220.200000000001</v>
      </c>
      <c r="AJ28">
        <v>785.03269230769195</v>
      </c>
      <c r="AK28">
        <v>2987.51</v>
      </c>
      <c r="AL28">
        <f t="shared" si="25"/>
        <v>2202.4773076923084</v>
      </c>
      <c r="AM28">
        <f t="shared" si="26"/>
        <v>0.73722843026209395</v>
      </c>
      <c r="AN28">
        <v>-1.9114260084378301</v>
      </c>
      <c r="AO28" t="s">
        <v>414</v>
      </c>
      <c r="AP28">
        <v>10242.1</v>
      </c>
      <c r="AQ28">
        <v>837.93107999999995</v>
      </c>
      <c r="AR28">
        <v>2797.86</v>
      </c>
      <c r="AS28">
        <f t="shared" si="27"/>
        <v>0.70051000407454267</v>
      </c>
      <c r="AT28">
        <v>0.5</v>
      </c>
      <c r="AU28">
        <f t="shared" si="28"/>
        <v>84.268200541609346</v>
      </c>
      <c r="AV28">
        <f t="shared" si="29"/>
        <v>4.2482823174012605</v>
      </c>
      <c r="AW28">
        <f t="shared" si="30"/>
        <v>29.515358752378571</v>
      </c>
      <c r="AX28">
        <f t="shared" si="31"/>
        <v>0.72929310258554747</v>
      </c>
      <c r="AY28">
        <f t="shared" si="32"/>
        <v>7.3096473951613505E-2</v>
      </c>
      <c r="AZ28">
        <f t="shared" si="44"/>
        <v>6.7783949161144622E-2</v>
      </c>
      <c r="BA28" t="s">
        <v>415</v>
      </c>
      <c r="BB28">
        <v>757.4</v>
      </c>
      <c r="BC28">
        <f t="shared" si="33"/>
        <v>2040.46</v>
      </c>
      <c r="BD28">
        <f t="shared" si="34"/>
        <v>0.96053287984082036</v>
      </c>
      <c r="BE28">
        <f t="shared" si="35"/>
        <v>8.504064821914617E-2</v>
      </c>
      <c r="BF28">
        <f t="shared" si="36"/>
        <v>0.9737193610747682</v>
      </c>
      <c r="BG28">
        <f t="shared" si="37"/>
        <v>8.6107584099792536E-2</v>
      </c>
      <c r="BH28">
        <f t="shared" si="38"/>
        <v>0.86821890314826056</v>
      </c>
      <c r="BI28">
        <f t="shared" si="39"/>
        <v>0.13178109685173944</v>
      </c>
      <c r="BJ28">
        <f t="shared" si="40"/>
        <v>99.98</v>
      </c>
      <c r="BK28">
        <f t="shared" si="41"/>
        <v>84.268200541609346</v>
      </c>
      <c r="BL28">
        <f t="shared" si="42"/>
        <v>0.84285057553119969</v>
      </c>
      <c r="BM28">
        <f t="shared" si="43"/>
        <v>0.19570115106239949</v>
      </c>
      <c r="BN28">
        <v>1599658243.5999999</v>
      </c>
      <c r="BO28">
        <v>394.40499999999997</v>
      </c>
      <c r="BP28">
        <v>399.98500000000001</v>
      </c>
      <c r="BQ28">
        <v>24.602499999999999</v>
      </c>
      <c r="BR28">
        <v>23.407</v>
      </c>
      <c r="BS28">
        <v>394.226</v>
      </c>
      <c r="BT28">
        <v>24.491299999999999</v>
      </c>
      <c r="BU28">
        <v>499.96600000000001</v>
      </c>
      <c r="BV28">
        <v>101.849</v>
      </c>
      <c r="BW28">
        <v>9.9895200000000003E-2</v>
      </c>
      <c r="BX28">
        <v>24.122900000000001</v>
      </c>
      <c r="BY28">
        <v>23.448</v>
      </c>
      <c r="BZ28">
        <v>999.9</v>
      </c>
      <c r="CA28">
        <v>0</v>
      </c>
      <c r="CB28">
        <v>0</v>
      </c>
      <c r="CC28">
        <v>10020</v>
      </c>
      <c r="CD28">
        <v>0</v>
      </c>
      <c r="CE28">
        <v>9.2003799999999991</v>
      </c>
      <c r="CF28">
        <v>-5.5797999999999996</v>
      </c>
      <c r="CG28">
        <v>404.35300000000001</v>
      </c>
      <c r="CH28">
        <v>409.572</v>
      </c>
      <c r="CI28">
        <v>1.19556</v>
      </c>
      <c r="CJ28">
        <v>399.98500000000001</v>
      </c>
      <c r="CK28">
        <v>23.407</v>
      </c>
      <c r="CL28">
        <v>2.5057299999999998</v>
      </c>
      <c r="CM28">
        <v>2.3839700000000001</v>
      </c>
      <c r="CN28">
        <v>21.063800000000001</v>
      </c>
      <c r="CO28">
        <v>20.255299999999998</v>
      </c>
      <c r="CP28">
        <v>99.98</v>
      </c>
      <c r="CQ28">
        <v>0.89999399999999996</v>
      </c>
      <c r="CR28">
        <v>0.100006</v>
      </c>
      <c r="CS28">
        <v>0</v>
      </c>
      <c r="CT28">
        <v>837.91499999999996</v>
      </c>
      <c r="CU28">
        <v>4.9998100000000001</v>
      </c>
      <c r="CV28">
        <v>879.53800000000001</v>
      </c>
      <c r="CW28">
        <v>789.58699999999999</v>
      </c>
      <c r="CX28">
        <v>39.686999999999998</v>
      </c>
      <c r="CY28">
        <v>43.186999999999998</v>
      </c>
      <c r="CZ28">
        <v>41.75</v>
      </c>
      <c r="DA28">
        <v>42.311999999999998</v>
      </c>
      <c r="DB28">
        <v>42.186999999999998</v>
      </c>
      <c r="DC28">
        <v>85.48</v>
      </c>
      <c r="DD28">
        <v>9.5</v>
      </c>
      <c r="DE28">
        <v>0</v>
      </c>
      <c r="DF28">
        <v>75.700000047683702</v>
      </c>
      <c r="DG28">
        <v>0</v>
      </c>
      <c r="DH28">
        <v>837.93107999999995</v>
      </c>
      <c r="DI28">
        <v>-1.55623076554669</v>
      </c>
      <c r="DJ28">
        <v>-1.7237692232152699</v>
      </c>
      <c r="DK28">
        <v>879.86436000000003</v>
      </c>
      <c r="DL28">
        <v>15</v>
      </c>
      <c r="DM28">
        <v>1599658217.0999999</v>
      </c>
      <c r="DN28" t="s">
        <v>416</v>
      </c>
      <c r="DO28">
        <v>1599658215.0999999</v>
      </c>
      <c r="DP28">
        <v>1599658217.0999999</v>
      </c>
      <c r="DQ28">
        <v>11</v>
      </c>
      <c r="DR28">
        <v>1.7999999999999999E-2</v>
      </c>
      <c r="DS28">
        <v>5.0000000000000001E-3</v>
      </c>
      <c r="DT28">
        <v>0.17899999999999999</v>
      </c>
      <c r="DU28">
        <v>0.111</v>
      </c>
      <c r="DV28">
        <v>400</v>
      </c>
      <c r="DW28">
        <v>23</v>
      </c>
      <c r="DX28">
        <v>0.12</v>
      </c>
      <c r="DY28">
        <v>0.05</v>
      </c>
      <c r="DZ28">
        <v>399.98214634146302</v>
      </c>
      <c r="EA28">
        <v>5.5400696859047704E-3</v>
      </c>
      <c r="EB28">
        <v>2.09395890373743E-2</v>
      </c>
      <c r="EC28">
        <v>1</v>
      </c>
      <c r="ED28">
        <v>394.44787096774201</v>
      </c>
      <c r="EE28">
        <v>-0.49180645161481901</v>
      </c>
      <c r="EF28">
        <v>4.0487148048833098E-2</v>
      </c>
      <c r="EG28">
        <v>1</v>
      </c>
      <c r="EH28">
        <v>23.398207317073201</v>
      </c>
      <c r="EI28">
        <v>4.7452264808376603E-2</v>
      </c>
      <c r="EJ28">
        <v>4.7209130082189396E-3</v>
      </c>
      <c r="EK28">
        <v>1</v>
      </c>
      <c r="EL28">
        <v>24.511739024390199</v>
      </c>
      <c r="EM28">
        <v>0.45818466898954302</v>
      </c>
      <c r="EN28">
        <v>7.0341175111888504E-2</v>
      </c>
      <c r="EO28">
        <v>1</v>
      </c>
      <c r="EP28">
        <v>4</v>
      </c>
      <c r="EQ28">
        <v>4</v>
      </c>
      <c r="ER28" t="s">
        <v>381</v>
      </c>
      <c r="ES28">
        <v>2.99932</v>
      </c>
      <c r="ET28">
        <v>2.6941000000000002</v>
      </c>
      <c r="EU28">
        <v>0.10051</v>
      </c>
      <c r="EV28">
        <v>0.102072</v>
      </c>
      <c r="EW28">
        <v>0.112316</v>
      </c>
      <c r="EX28">
        <v>0.10792</v>
      </c>
      <c r="EY28">
        <v>28426.3</v>
      </c>
      <c r="EZ28">
        <v>32106.6</v>
      </c>
      <c r="FA28">
        <v>27608.2</v>
      </c>
      <c r="FB28">
        <v>30951.9</v>
      </c>
      <c r="FC28">
        <v>34351.4</v>
      </c>
      <c r="FD28">
        <v>37981.800000000003</v>
      </c>
      <c r="FE28">
        <v>40767.1</v>
      </c>
      <c r="FF28">
        <v>45572.3</v>
      </c>
      <c r="FG28">
        <v>1.9915799999999999</v>
      </c>
      <c r="FH28">
        <v>2.0238499999999999</v>
      </c>
      <c r="FI28">
        <v>3.4149699999999998E-2</v>
      </c>
      <c r="FJ28">
        <v>0</v>
      </c>
      <c r="FK28">
        <v>22.885999999999999</v>
      </c>
      <c r="FL28">
        <v>999.9</v>
      </c>
      <c r="FM28">
        <v>76.546999999999997</v>
      </c>
      <c r="FN28">
        <v>26.364999999999998</v>
      </c>
      <c r="FO28">
        <v>25.914899999999999</v>
      </c>
      <c r="FP28">
        <v>61.3992</v>
      </c>
      <c r="FQ28">
        <v>35.528799999999997</v>
      </c>
      <c r="FR28">
        <v>1</v>
      </c>
      <c r="FS28">
        <v>-9.6183900000000003E-2</v>
      </c>
      <c r="FT28">
        <v>1.54834</v>
      </c>
      <c r="FU28">
        <v>20.2027</v>
      </c>
      <c r="FV28">
        <v>5.2244799999999998</v>
      </c>
      <c r="FW28">
        <v>12.027900000000001</v>
      </c>
      <c r="FX28">
        <v>4.9597499999999997</v>
      </c>
      <c r="FY28">
        <v>3.3010199999999998</v>
      </c>
      <c r="FZ28">
        <v>8982.7999999999993</v>
      </c>
      <c r="GA28">
        <v>9999</v>
      </c>
      <c r="GB28">
        <v>999.9</v>
      </c>
      <c r="GC28">
        <v>9999</v>
      </c>
      <c r="GD28">
        <v>1.8800399999999999</v>
      </c>
      <c r="GE28">
        <v>1.8769100000000001</v>
      </c>
      <c r="GF28">
        <v>1.8791199999999999</v>
      </c>
      <c r="GG28">
        <v>1.8789199999999999</v>
      </c>
      <c r="GH28">
        <v>1.8803399999999999</v>
      </c>
      <c r="GI28">
        <v>1.8733200000000001</v>
      </c>
      <c r="GJ28">
        <v>1.8809499999999999</v>
      </c>
      <c r="GK28">
        <v>1.875</v>
      </c>
      <c r="GL28">
        <v>5</v>
      </c>
      <c r="GM28">
        <v>0</v>
      </c>
      <c r="GN28">
        <v>0</v>
      </c>
      <c r="GO28">
        <v>0</v>
      </c>
      <c r="GP28" t="s">
        <v>367</v>
      </c>
      <c r="GQ28" t="s">
        <v>368</v>
      </c>
      <c r="GR28" t="s">
        <v>369</v>
      </c>
      <c r="GS28" t="s">
        <v>369</v>
      </c>
      <c r="GT28" t="s">
        <v>369</v>
      </c>
      <c r="GU28" t="s">
        <v>369</v>
      </c>
      <c r="GV28">
        <v>0</v>
      </c>
      <c r="GW28">
        <v>100</v>
      </c>
      <c r="GX28">
        <v>100</v>
      </c>
      <c r="GY28">
        <v>0.17899999999999999</v>
      </c>
      <c r="GZ28">
        <v>0.11119999999999999</v>
      </c>
      <c r="HA28">
        <v>0.17904999999996099</v>
      </c>
      <c r="HB28">
        <v>0</v>
      </c>
      <c r="HC28">
        <v>0</v>
      </c>
      <c r="HD28">
        <v>0</v>
      </c>
      <c r="HE28">
        <v>0.111189999999997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0.5</v>
      </c>
      <c r="HN28">
        <v>0.4</v>
      </c>
      <c r="HO28">
        <v>2</v>
      </c>
      <c r="HP28">
        <v>511.37099999999998</v>
      </c>
      <c r="HQ28">
        <v>515.95600000000002</v>
      </c>
      <c r="HR28">
        <v>21.553000000000001</v>
      </c>
      <c r="HS28">
        <v>26.261299999999999</v>
      </c>
      <c r="HT28">
        <v>30.0001</v>
      </c>
      <c r="HU28">
        <v>26.2165</v>
      </c>
      <c r="HV28">
        <v>26.222200000000001</v>
      </c>
      <c r="HW28">
        <v>20.514199999999999</v>
      </c>
      <c r="HX28">
        <v>20.05</v>
      </c>
      <c r="HY28">
        <v>95.7</v>
      </c>
      <c r="HZ28">
        <v>21.5624</v>
      </c>
      <c r="IA28">
        <v>400</v>
      </c>
      <c r="IB28">
        <v>0</v>
      </c>
      <c r="IC28">
        <v>104.98099999999999</v>
      </c>
      <c r="ID28">
        <v>101.786</v>
      </c>
    </row>
    <row r="29" spans="1:238" x14ac:dyDescent="0.35">
      <c r="A29">
        <v>11</v>
      </c>
      <c r="B29">
        <v>1599658327.5999999</v>
      </c>
      <c r="C29">
        <v>3160.5</v>
      </c>
      <c r="D29" t="s">
        <v>417</v>
      </c>
      <c r="E29" t="s">
        <v>418</v>
      </c>
      <c r="F29">
        <v>1599658327.5999999</v>
      </c>
      <c r="G29">
        <f t="shared" si="0"/>
        <v>9.7227136621520543E-4</v>
      </c>
      <c r="H29">
        <f t="shared" si="1"/>
        <v>1.7609133866339512</v>
      </c>
      <c r="I29">
        <f t="shared" si="2"/>
        <v>397.41199805727206</v>
      </c>
      <c r="J29">
        <f t="shared" si="3"/>
        <v>383.94243420292884</v>
      </c>
      <c r="K29">
        <f t="shared" si="4"/>
        <v>39.142948060455694</v>
      </c>
      <c r="L29">
        <f t="shared" si="5"/>
        <v>40.516170688066801</v>
      </c>
      <c r="M29">
        <f t="shared" si="6"/>
        <v>0.26841828321503025</v>
      </c>
      <c r="N29">
        <f t="shared" si="7"/>
        <v>2.2888085417260227</v>
      </c>
      <c r="O29">
        <f t="shared" si="8"/>
        <v>0.25207628066829901</v>
      </c>
      <c r="P29">
        <f t="shared" si="9"/>
        <v>0.15893296029920309</v>
      </c>
      <c r="Q29">
        <f t="shared" si="10"/>
        <v>8.2690999774752107</v>
      </c>
      <c r="R29">
        <f t="shared" si="11"/>
        <v>23.85786654199616</v>
      </c>
      <c r="S29">
        <f t="shared" si="12"/>
        <v>23.4117</v>
      </c>
      <c r="T29">
        <f t="shared" si="13"/>
        <v>2.8907556098985356</v>
      </c>
      <c r="U29">
        <f t="shared" si="14"/>
        <v>83.163065860835346</v>
      </c>
      <c r="V29">
        <f t="shared" si="15"/>
        <v>2.5079404973867994</v>
      </c>
      <c r="W29">
        <f t="shared" si="16"/>
        <v>3.0156902844149278</v>
      </c>
      <c r="X29">
        <f t="shared" si="17"/>
        <v>0.38281511251173628</v>
      </c>
      <c r="Y29">
        <f t="shared" si="18"/>
        <v>-42.877167250090558</v>
      </c>
      <c r="Z29">
        <f t="shared" si="19"/>
        <v>86.758494433987991</v>
      </c>
      <c r="AA29">
        <f t="shared" si="20"/>
        <v>7.9185326977658343</v>
      </c>
      <c r="AB29">
        <f t="shared" si="21"/>
        <v>60.068959859138474</v>
      </c>
      <c r="AC29">
        <v>10</v>
      </c>
      <c r="AD29">
        <v>2</v>
      </c>
      <c r="AE29">
        <f t="shared" si="22"/>
        <v>1.0003679074118426</v>
      </c>
      <c r="AF29">
        <f t="shared" si="23"/>
        <v>3.6790741184256071E-2</v>
      </c>
      <c r="AG29">
        <f t="shared" si="24"/>
        <v>54381.503346291029</v>
      </c>
      <c r="AH29" t="s">
        <v>362</v>
      </c>
      <c r="AI29">
        <v>10220.200000000001</v>
      </c>
      <c r="AJ29">
        <v>785.03269230769195</v>
      </c>
      <c r="AK29">
        <v>2987.51</v>
      </c>
      <c r="AL29">
        <f t="shared" si="25"/>
        <v>2202.4773076923084</v>
      </c>
      <c r="AM29">
        <f t="shared" si="26"/>
        <v>0.73722843026209395</v>
      </c>
      <c r="AN29">
        <v>-1.9114260084378301</v>
      </c>
      <c r="AO29" t="s">
        <v>419</v>
      </c>
      <c r="AP29">
        <v>10237.4</v>
      </c>
      <c r="AQ29">
        <v>793.13715384615398</v>
      </c>
      <c r="AR29">
        <v>2818.65</v>
      </c>
      <c r="AS29">
        <f t="shared" si="27"/>
        <v>0.71861098261715572</v>
      </c>
      <c r="AT29">
        <v>0.5</v>
      </c>
      <c r="AU29">
        <f t="shared" si="28"/>
        <v>42.321364553123566</v>
      </c>
      <c r="AV29">
        <f t="shared" si="29"/>
        <v>1.7609133866339512</v>
      </c>
      <c r="AW29">
        <f t="shared" si="30"/>
        <v>15.206298683609495</v>
      </c>
      <c r="AX29">
        <f t="shared" si="31"/>
        <v>0.72802582796728932</v>
      </c>
      <c r="AY29">
        <f t="shared" si="32"/>
        <v>8.6772707682005526E-2</v>
      </c>
      <c r="AZ29">
        <f t="shared" si="44"/>
        <v>5.9908112039451553E-2</v>
      </c>
      <c r="BA29" t="s">
        <v>420</v>
      </c>
      <c r="BB29">
        <v>766.6</v>
      </c>
      <c r="BC29">
        <f t="shared" si="33"/>
        <v>2052.0500000000002</v>
      </c>
      <c r="BD29">
        <f t="shared" si="34"/>
        <v>0.98706797892538967</v>
      </c>
      <c r="BE29">
        <f t="shared" si="35"/>
        <v>7.6031896835081159E-2</v>
      </c>
      <c r="BF29">
        <f t="shared" si="36"/>
        <v>0.99601475582067167</v>
      </c>
      <c r="BG29">
        <f t="shared" si="37"/>
        <v>7.6668213293387674E-2</v>
      </c>
      <c r="BH29">
        <f t="shared" si="38"/>
        <v>0.95404219683167102</v>
      </c>
      <c r="BI29">
        <f t="shared" si="39"/>
        <v>4.5957803168328981E-2</v>
      </c>
      <c r="BJ29">
        <f t="shared" si="40"/>
        <v>50.221499999999999</v>
      </c>
      <c r="BK29">
        <f t="shared" si="41"/>
        <v>42.321364553123566</v>
      </c>
      <c r="BL29">
        <f t="shared" si="42"/>
        <v>0.84269415595160568</v>
      </c>
      <c r="BM29">
        <f t="shared" si="43"/>
        <v>0.19538831190321113</v>
      </c>
      <c r="BN29">
        <v>1599658327.5999999</v>
      </c>
      <c r="BO29">
        <v>397.41199999999998</v>
      </c>
      <c r="BP29">
        <v>399.988</v>
      </c>
      <c r="BQ29">
        <v>24.599699999999999</v>
      </c>
      <c r="BR29">
        <v>23.4621</v>
      </c>
      <c r="BS29">
        <v>397.25099999999998</v>
      </c>
      <c r="BT29">
        <v>24.486499999999999</v>
      </c>
      <c r="BU29">
        <v>499.99799999999999</v>
      </c>
      <c r="BV29">
        <v>101.85</v>
      </c>
      <c r="BW29">
        <v>0.10004399999999999</v>
      </c>
      <c r="BX29">
        <v>24.114799999999999</v>
      </c>
      <c r="BY29">
        <v>23.4117</v>
      </c>
      <c r="BZ29">
        <v>999.9</v>
      </c>
      <c r="CA29">
        <v>0</v>
      </c>
      <c r="CB29">
        <v>0</v>
      </c>
      <c r="CC29">
        <v>10000.6</v>
      </c>
      <c r="CD29">
        <v>0</v>
      </c>
      <c r="CE29">
        <v>9.2558000000000007</v>
      </c>
      <c r="CF29">
        <v>-2.57578</v>
      </c>
      <c r="CG29">
        <v>407.435</v>
      </c>
      <c r="CH29">
        <v>409.59800000000001</v>
      </c>
      <c r="CI29">
        <v>1.13761</v>
      </c>
      <c r="CJ29">
        <v>399.988</v>
      </c>
      <c r="CK29">
        <v>23.4621</v>
      </c>
      <c r="CL29">
        <v>2.50549</v>
      </c>
      <c r="CM29">
        <v>2.3896299999999999</v>
      </c>
      <c r="CN29">
        <v>21.062200000000001</v>
      </c>
      <c r="CO29">
        <v>20.293600000000001</v>
      </c>
      <c r="CP29">
        <v>50.221499999999999</v>
      </c>
      <c r="CQ29">
        <v>0.90030600000000005</v>
      </c>
      <c r="CR29">
        <v>9.9693599999999993E-2</v>
      </c>
      <c r="CS29">
        <v>0</v>
      </c>
      <c r="CT29">
        <v>793.00699999999995</v>
      </c>
      <c r="CU29">
        <v>4.9998100000000001</v>
      </c>
      <c r="CV29">
        <v>434.99599999999998</v>
      </c>
      <c r="CW29">
        <v>375.96899999999999</v>
      </c>
      <c r="CX29">
        <v>39.436999999999998</v>
      </c>
      <c r="CY29">
        <v>43</v>
      </c>
      <c r="CZ29">
        <v>41.561999999999998</v>
      </c>
      <c r="DA29">
        <v>42.25</v>
      </c>
      <c r="DB29">
        <v>42</v>
      </c>
      <c r="DC29">
        <v>40.71</v>
      </c>
      <c r="DD29">
        <v>4.51</v>
      </c>
      <c r="DE29">
        <v>0</v>
      </c>
      <c r="DF29">
        <v>83.299999952316298</v>
      </c>
      <c r="DG29">
        <v>0</v>
      </c>
      <c r="DH29">
        <v>793.13715384615398</v>
      </c>
      <c r="DI29">
        <v>-1.9080341884301499</v>
      </c>
      <c r="DJ29">
        <v>-0.14905979869505701</v>
      </c>
      <c r="DK29">
        <v>433.31153846153802</v>
      </c>
      <c r="DL29">
        <v>15</v>
      </c>
      <c r="DM29">
        <v>1599658293.0999999</v>
      </c>
      <c r="DN29" t="s">
        <v>421</v>
      </c>
      <c r="DO29">
        <v>1599658291.0999999</v>
      </c>
      <c r="DP29">
        <v>1599658293.0999999</v>
      </c>
      <c r="DQ29">
        <v>12</v>
      </c>
      <c r="DR29">
        <v>-1.7999999999999999E-2</v>
      </c>
      <c r="DS29">
        <v>2E-3</v>
      </c>
      <c r="DT29">
        <v>0.161</v>
      </c>
      <c r="DU29">
        <v>0.113</v>
      </c>
      <c r="DV29">
        <v>400</v>
      </c>
      <c r="DW29">
        <v>23</v>
      </c>
      <c r="DX29">
        <v>0.16</v>
      </c>
      <c r="DY29">
        <v>0.08</v>
      </c>
      <c r="DZ29">
        <v>399.98992682926797</v>
      </c>
      <c r="EA29">
        <v>-8.4459930313539502E-2</v>
      </c>
      <c r="EB29">
        <v>1.2721002882506501E-2</v>
      </c>
      <c r="EC29">
        <v>1</v>
      </c>
      <c r="ED29">
        <v>397.40983870967801</v>
      </c>
      <c r="EE29">
        <v>0.12909677419332799</v>
      </c>
      <c r="EF29">
        <v>1.34742209642354E-2</v>
      </c>
      <c r="EG29">
        <v>1</v>
      </c>
      <c r="EH29">
        <v>23.461868292682901</v>
      </c>
      <c r="EI29">
        <v>3.6677351916400001E-2</v>
      </c>
      <c r="EJ29">
        <v>4.7830717257688901E-3</v>
      </c>
      <c r="EK29">
        <v>1</v>
      </c>
      <c r="EL29">
        <v>24.573139024390201</v>
      </c>
      <c r="EM29">
        <v>0.38708989547039702</v>
      </c>
      <c r="EN29">
        <v>4.8373384528638402E-2</v>
      </c>
      <c r="EO29">
        <v>1</v>
      </c>
      <c r="EP29">
        <v>4</v>
      </c>
      <c r="EQ29">
        <v>4</v>
      </c>
      <c r="ER29" t="s">
        <v>381</v>
      </c>
      <c r="ES29">
        <v>2.99939</v>
      </c>
      <c r="ET29">
        <v>2.6942499999999998</v>
      </c>
      <c r="EU29">
        <v>0.10109799999999999</v>
      </c>
      <c r="EV29">
        <v>0.102064</v>
      </c>
      <c r="EW29">
        <v>0.112292</v>
      </c>
      <c r="EX29">
        <v>0.10809000000000001</v>
      </c>
      <c r="EY29">
        <v>28404.7</v>
      </c>
      <c r="EZ29">
        <v>32102.7</v>
      </c>
      <c r="FA29">
        <v>27605.5</v>
      </c>
      <c r="FB29">
        <v>30948</v>
      </c>
      <c r="FC29">
        <v>34349.4</v>
      </c>
      <c r="FD29">
        <v>37970.1</v>
      </c>
      <c r="FE29">
        <v>40763.599999999999</v>
      </c>
      <c r="FF29">
        <v>45567</v>
      </c>
      <c r="FG29">
        <v>1.99125</v>
      </c>
      <c r="FH29">
        <v>2.0226199999999999</v>
      </c>
      <c r="FI29">
        <v>3.09795E-2</v>
      </c>
      <c r="FJ29">
        <v>0</v>
      </c>
      <c r="FK29">
        <v>22.901900000000001</v>
      </c>
      <c r="FL29">
        <v>999.9</v>
      </c>
      <c r="FM29">
        <v>76.382999999999996</v>
      </c>
      <c r="FN29">
        <v>26.445</v>
      </c>
      <c r="FO29">
        <v>25.977799999999998</v>
      </c>
      <c r="FP29">
        <v>61.639200000000002</v>
      </c>
      <c r="FQ29">
        <v>35.665100000000002</v>
      </c>
      <c r="FR29">
        <v>1</v>
      </c>
      <c r="FS29">
        <v>-9.1819100000000001E-2</v>
      </c>
      <c r="FT29">
        <v>1.5829</v>
      </c>
      <c r="FU29">
        <v>20.203299999999999</v>
      </c>
      <c r="FV29">
        <v>5.22553</v>
      </c>
      <c r="FW29">
        <v>12.027900000000001</v>
      </c>
      <c r="FX29">
        <v>4.9600499999999998</v>
      </c>
      <c r="FY29">
        <v>3.30105</v>
      </c>
      <c r="FZ29">
        <v>8984.5</v>
      </c>
      <c r="GA29">
        <v>9999</v>
      </c>
      <c r="GB29">
        <v>999.9</v>
      </c>
      <c r="GC29">
        <v>9999</v>
      </c>
      <c r="GD29">
        <v>1.8800399999999999</v>
      </c>
      <c r="GE29">
        <v>1.8769499999999999</v>
      </c>
      <c r="GF29">
        <v>1.8791199999999999</v>
      </c>
      <c r="GG29">
        <v>1.8789100000000001</v>
      </c>
      <c r="GH29">
        <v>1.8803399999999999</v>
      </c>
      <c r="GI29">
        <v>1.8733200000000001</v>
      </c>
      <c r="GJ29">
        <v>1.8809499999999999</v>
      </c>
      <c r="GK29">
        <v>1.875</v>
      </c>
      <c r="GL29">
        <v>5</v>
      </c>
      <c r="GM29">
        <v>0</v>
      </c>
      <c r="GN29">
        <v>0</v>
      </c>
      <c r="GO29">
        <v>0</v>
      </c>
      <c r="GP29" t="s">
        <v>367</v>
      </c>
      <c r="GQ29" t="s">
        <v>368</v>
      </c>
      <c r="GR29" t="s">
        <v>369</v>
      </c>
      <c r="GS29" t="s">
        <v>369</v>
      </c>
      <c r="GT29" t="s">
        <v>369</v>
      </c>
      <c r="GU29" t="s">
        <v>369</v>
      </c>
      <c r="GV29">
        <v>0</v>
      </c>
      <c r="GW29">
        <v>100</v>
      </c>
      <c r="GX29">
        <v>100</v>
      </c>
      <c r="GY29">
        <v>0.161</v>
      </c>
      <c r="GZ29">
        <v>0.1132</v>
      </c>
      <c r="HA29">
        <v>0.16079999999988101</v>
      </c>
      <c r="HB29">
        <v>0</v>
      </c>
      <c r="HC29">
        <v>0</v>
      </c>
      <c r="HD29">
        <v>0</v>
      </c>
      <c r="HE29">
        <v>0.11324000000000101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0.6</v>
      </c>
      <c r="HN29">
        <v>0.6</v>
      </c>
      <c r="HO29">
        <v>2</v>
      </c>
      <c r="HP29">
        <v>511.53100000000001</v>
      </c>
      <c r="HQ29">
        <v>515.51400000000001</v>
      </c>
      <c r="HR29">
        <v>21.571999999999999</v>
      </c>
      <c r="HS29">
        <v>26.308900000000001</v>
      </c>
      <c r="HT29">
        <v>30.0002</v>
      </c>
      <c r="HU29">
        <v>26.2563</v>
      </c>
      <c r="HV29">
        <v>26.262799999999999</v>
      </c>
      <c r="HW29">
        <v>20.518699999999999</v>
      </c>
      <c r="HX29">
        <v>20.05</v>
      </c>
      <c r="HY29">
        <v>95.7</v>
      </c>
      <c r="HZ29">
        <v>21.567299999999999</v>
      </c>
      <c r="IA29">
        <v>400</v>
      </c>
      <c r="IB29">
        <v>0</v>
      </c>
      <c r="IC29">
        <v>104.971</v>
      </c>
      <c r="ID29">
        <v>101.774</v>
      </c>
    </row>
    <row r="30" spans="1:238" x14ac:dyDescent="0.35">
      <c r="A30">
        <v>12</v>
      </c>
      <c r="B30">
        <v>1599658403.5999999</v>
      </c>
      <c r="C30">
        <v>3236.5</v>
      </c>
      <c r="D30" t="s">
        <v>422</v>
      </c>
      <c r="E30" t="s">
        <v>423</v>
      </c>
      <c r="F30">
        <v>1599658403.5999999</v>
      </c>
      <c r="G30">
        <f t="shared" si="0"/>
        <v>9.246740116479207E-4</v>
      </c>
      <c r="H30">
        <f t="shared" si="1"/>
        <v>-0.65537441841441157</v>
      </c>
      <c r="I30">
        <f t="shared" si="2"/>
        <v>400.31100072056938</v>
      </c>
      <c r="J30">
        <f t="shared" si="3"/>
        <v>402.16389223688128</v>
      </c>
      <c r="K30">
        <f t="shared" si="4"/>
        <v>41.000982745537044</v>
      </c>
      <c r="L30">
        <f t="shared" si="5"/>
        <v>40.812078732630518</v>
      </c>
      <c r="M30">
        <f t="shared" si="6"/>
        <v>0.25868176982244251</v>
      </c>
      <c r="N30">
        <f t="shared" si="7"/>
        <v>2.2914318906325755</v>
      </c>
      <c r="O30">
        <f t="shared" si="8"/>
        <v>0.24348409726625095</v>
      </c>
      <c r="P30">
        <f t="shared" si="9"/>
        <v>0.15346855261206557</v>
      </c>
      <c r="Q30">
        <f t="shared" si="10"/>
        <v>1.5958132752824533E-5</v>
      </c>
      <c r="R30">
        <f t="shared" si="11"/>
        <v>23.780268920561312</v>
      </c>
      <c r="S30">
        <f t="shared" si="12"/>
        <v>23.375</v>
      </c>
      <c r="T30">
        <f t="shared" si="13"/>
        <v>2.8843605475798579</v>
      </c>
      <c r="U30">
        <f t="shared" si="14"/>
        <v>83.306231450548736</v>
      </c>
      <c r="V30">
        <f t="shared" si="15"/>
        <v>2.5074219478731199</v>
      </c>
      <c r="W30">
        <f t="shared" si="16"/>
        <v>3.0098852201249149</v>
      </c>
      <c r="X30">
        <f t="shared" si="17"/>
        <v>0.37693859970673804</v>
      </c>
      <c r="Y30">
        <f t="shared" si="18"/>
        <v>-40.778123913673305</v>
      </c>
      <c r="Z30">
        <f t="shared" si="19"/>
        <v>87.426197967324228</v>
      </c>
      <c r="AA30">
        <f t="shared" si="20"/>
        <v>7.9675681099669573</v>
      </c>
      <c r="AB30">
        <f t="shared" si="21"/>
        <v>54.615658121750634</v>
      </c>
      <c r="AC30">
        <v>10</v>
      </c>
      <c r="AD30">
        <v>2</v>
      </c>
      <c r="AE30">
        <f t="shared" si="22"/>
        <v>1.0003672686932119</v>
      </c>
      <c r="AF30">
        <f t="shared" si="23"/>
        <v>3.6726869321190847E-2</v>
      </c>
      <c r="AG30">
        <f t="shared" si="24"/>
        <v>54476.043680430019</v>
      </c>
      <c r="AH30" t="s">
        <v>424</v>
      </c>
      <c r="AI30">
        <v>10236.6</v>
      </c>
      <c r="AJ30">
        <v>703.01923076923094</v>
      </c>
      <c r="AK30">
        <v>2955.94</v>
      </c>
      <c r="AL30">
        <f t="shared" si="25"/>
        <v>2252.9207692307691</v>
      </c>
      <c r="AM30">
        <f t="shared" si="26"/>
        <v>0.76216728662651101</v>
      </c>
      <c r="AN30">
        <v>-0.65499448445872999</v>
      </c>
      <c r="AO30" t="s">
        <v>425</v>
      </c>
      <c r="AP30" t="s">
        <v>425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-0.65537441841441157</v>
      </c>
      <c r="AW30" t="e">
        <f t="shared" si="30"/>
        <v>#DIV/0!</v>
      </c>
      <c r="AX30" t="e">
        <f t="shared" si="31"/>
        <v>#DIV/0!</v>
      </c>
      <c r="AY30">
        <f t="shared" si="32"/>
        <v>-0.45233760983792898</v>
      </c>
      <c r="AZ30" t="e">
        <f t="shared" si="44"/>
        <v>#DIV/0!</v>
      </c>
      <c r="BA30" t="s">
        <v>425</v>
      </c>
      <c r="BB30">
        <v>0</v>
      </c>
      <c r="BC30">
        <f t="shared" si="33"/>
        <v>0</v>
      </c>
      <c r="BD30" t="e">
        <f t="shared" si="34"/>
        <v>#DIV/0!</v>
      </c>
      <c r="BE30">
        <f t="shared" si="35"/>
        <v>1</v>
      </c>
      <c r="BF30">
        <f t="shared" si="36"/>
        <v>0</v>
      </c>
      <c r="BG30">
        <f t="shared" si="37"/>
        <v>1.3120479159190617</v>
      </c>
      <c r="BH30" t="e">
        <f t="shared" si="38"/>
        <v>#DIV/0!</v>
      </c>
      <c r="BI30" t="e">
        <f t="shared" si="39"/>
        <v>#DIV/0!</v>
      </c>
      <c r="BJ30">
        <f t="shared" si="40"/>
        <v>9.9996100000000008E-3</v>
      </c>
      <c r="BK30">
        <f t="shared" si="41"/>
        <v>8.3993448127764E-4</v>
      </c>
      <c r="BL30">
        <f t="shared" si="42"/>
        <v>8.3996723999999995E-2</v>
      </c>
      <c r="BM30">
        <f t="shared" si="43"/>
        <v>1.8999259000000001E-2</v>
      </c>
      <c r="BN30">
        <v>1599658403.5999999</v>
      </c>
      <c r="BO30">
        <v>400.31099999999998</v>
      </c>
      <c r="BP30">
        <v>399.96899999999999</v>
      </c>
      <c r="BQ30">
        <v>24.5944</v>
      </c>
      <c r="BR30">
        <v>23.5124</v>
      </c>
      <c r="BS30">
        <v>400.18200000000002</v>
      </c>
      <c r="BT30">
        <v>24.4771</v>
      </c>
      <c r="BU30">
        <v>499.959</v>
      </c>
      <c r="BV30">
        <v>101.851</v>
      </c>
      <c r="BW30">
        <v>9.9929799999999999E-2</v>
      </c>
      <c r="BX30">
        <v>24.082699999999999</v>
      </c>
      <c r="BY30">
        <v>23.375</v>
      </c>
      <c r="BZ30">
        <v>999.9</v>
      </c>
      <c r="CA30">
        <v>0</v>
      </c>
      <c r="CB30">
        <v>0</v>
      </c>
      <c r="CC30">
        <v>10017.5</v>
      </c>
      <c r="CD30">
        <v>0</v>
      </c>
      <c r="CE30">
        <v>9.3112200000000005</v>
      </c>
      <c r="CF30">
        <v>0.34139999999999998</v>
      </c>
      <c r="CG30">
        <v>410.40499999999997</v>
      </c>
      <c r="CH30">
        <v>409.6</v>
      </c>
      <c r="CI30">
        <v>1.08202</v>
      </c>
      <c r="CJ30">
        <v>399.96899999999999</v>
      </c>
      <c r="CK30">
        <v>23.5124</v>
      </c>
      <c r="CL30">
        <v>2.5049800000000002</v>
      </c>
      <c r="CM30">
        <v>2.3947699999999998</v>
      </c>
      <c r="CN30">
        <v>21.058900000000001</v>
      </c>
      <c r="CO30">
        <v>20.328499999999998</v>
      </c>
      <c r="CP30">
        <v>9.9996100000000008E-3</v>
      </c>
      <c r="CQ30">
        <v>0</v>
      </c>
      <c r="CR30">
        <v>0</v>
      </c>
      <c r="CS30">
        <v>0</v>
      </c>
      <c r="CT30">
        <v>701.45</v>
      </c>
      <c r="CU30">
        <v>9.9996100000000008E-3</v>
      </c>
      <c r="CV30">
        <v>57.7</v>
      </c>
      <c r="CW30">
        <v>9.65</v>
      </c>
      <c r="CX30">
        <v>39.125</v>
      </c>
      <c r="CY30">
        <v>42.811999999999998</v>
      </c>
      <c r="CZ30">
        <v>41.311999999999998</v>
      </c>
      <c r="DA30">
        <v>42</v>
      </c>
      <c r="DB30">
        <v>41.5</v>
      </c>
      <c r="DC30">
        <v>0</v>
      </c>
      <c r="DD30">
        <v>0</v>
      </c>
      <c r="DE30">
        <v>0</v>
      </c>
      <c r="DF30">
        <v>75.600000143051105</v>
      </c>
      <c r="DG30">
        <v>0</v>
      </c>
      <c r="DH30">
        <v>703.01923076923094</v>
      </c>
      <c r="DI30">
        <v>-4.4376066446371496</v>
      </c>
      <c r="DJ30">
        <v>-9.9247863389357391</v>
      </c>
      <c r="DK30">
        <v>62.2269230769231</v>
      </c>
      <c r="DL30">
        <v>15</v>
      </c>
      <c r="DM30">
        <v>1599658378.0999999</v>
      </c>
      <c r="DN30" t="s">
        <v>426</v>
      </c>
      <c r="DO30">
        <v>1599658373.0999999</v>
      </c>
      <c r="DP30">
        <v>1599658378.0999999</v>
      </c>
      <c r="DQ30">
        <v>13</v>
      </c>
      <c r="DR30">
        <v>-3.2000000000000001E-2</v>
      </c>
      <c r="DS30">
        <v>4.0000000000000001E-3</v>
      </c>
      <c r="DT30">
        <v>0.129</v>
      </c>
      <c r="DU30">
        <v>0.11700000000000001</v>
      </c>
      <c r="DV30">
        <v>400</v>
      </c>
      <c r="DW30">
        <v>24</v>
      </c>
      <c r="DX30">
        <v>0.23</v>
      </c>
      <c r="DY30">
        <v>0.06</v>
      </c>
      <c r="DZ30">
        <v>399.98656097561002</v>
      </c>
      <c r="EA30">
        <v>1.0473867596082801E-2</v>
      </c>
      <c r="EB30">
        <v>2.1824185264583001E-2</v>
      </c>
      <c r="EC30">
        <v>1</v>
      </c>
      <c r="ED30">
        <v>400.26783870967699</v>
      </c>
      <c r="EE30">
        <v>0.21237096774069</v>
      </c>
      <c r="EF30">
        <v>2.0449933786776401E-2</v>
      </c>
      <c r="EG30">
        <v>1</v>
      </c>
      <c r="EH30">
        <v>23.5097097560976</v>
      </c>
      <c r="EI30">
        <v>-3.66271777001789E-3</v>
      </c>
      <c r="EJ30">
        <v>1.2048286748054401E-3</v>
      </c>
      <c r="EK30">
        <v>1</v>
      </c>
      <c r="EL30">
        <v>24.504182926829301</v>
      </c>
      <c r="EM30">
        <v>0.423303135888497</v>
      </c>
      <c r="EN30">
        <v>6.8225243530883203E-2</v>
      </c>
      <c r="EO30">
        <v>1</v>
      </c>
      <c r="EP30">
        <v>4</v>
      </c>
      <c r="EQ30">
        <v>4</v>
      </c>
      <c r="ER30" t="s">
        <v>381</v>
      </c>
      <c r="ES30">
        <v>2.9992800000000002</v>
      </c>
      <c r="ET30">
        <v>2.69414</v>
      </c>
      <c r="EU30">
        <v>0.10166699999999999</v>
      </c>
      <c r="EV30">
        <v>0.102053</v>
      </c>
      <c r="EW30">
        <v>0.11225400000000001</v>
      </c>
      <c r="EX30">
        <v>0.10824400000000001</v>
      </c>
      <c r="EY30">
        <v>28384.1</v>
      </c>
      <c r="EZ30">
        <v>32099.5</v>
      </c>
      <c r="FA30">
        <v>27603</v>
      </c>
      <c r="FB30">
        <v>30944.7</v>
      </c>
      <c r="FC30">
        <v>34348.1</v>
      </c>
      <c r="FD30">
        <v>37959.599999999999</v>
      </c>
      <c r="FE30">
        <v>40760.300000000003</v>
      </c>
      <c r="FF30">
        <v>45562.3</v>
      </c>
      <c r="FG30">
        <v>1.9901800000000001</v>
      </c>
      <c r="FH30">
        <v>2.0214500000000002</v>
      </c>
      <c r="FI30">
        <v>2.7567100000000001E-2</v>
      </c>
      <c r="FJ30">
        <v>0</v>
      </c>
      <c r="FK30">
        <v>22.921299999999999</v>
      </c>
      <c r="FL30">
        <v>999.9</v>
      </c>
      <c r="FM30">
        <v>76.284999999999997</v>
      </c>
      <c r="FN30">
        <v>26.536000000000001</v>
      </c>
      <c r="FO30">
        <v>26.086200000000002</v>
      </c>
      <c r="FP30">
        <v>61.809199999999997</v>
      </c>
      <c r="FQ30">
        <v>35.733199999999997</v>
      </c>
      <c r="FR30">
        <v>1</v>
      </c>
      <c r="FS30">
        <v>-8.8315599999999994E-2</v>
      </c>
      <c r="FT30">
        <v>1.61178</v>
      </c>
      <c r="FU30">
        <v>20.204000000000001</v>
      </c>
      <c r="FV30">
        <v>5.2234299999999996</v>
      </c>
      <c r="FW30">
        <v>12.027900000000001</v>
      </c>
      <c r="FX30">
        <v>4.9597499999999997</v>
      </c>
      <c r="FY30">
        <v>3.3010000000000002</v>
      </c>
      <c r="FZ30">
        <v>8986</v>
      </c>
      <c r="GA30">
        <v>9999</v>
      </c>
      <c r="GB30">
        <v>999.9</v>
      </c>
      <c r="GC30">
        <v>9999</v>
      </c>
      <c r="GD30">
        <v>1.8800399999999999</v>
      </c>
      <c r="GE30">
        <v>1.87693</v>
      </c>
      <c r="GF30">
        <v>1.8791199999999999</v>
      </c>
      <c r="GG30">
        <v>1.87893</v>
      </c>
      <c r="GH30">
        <v>1.8803399999999999</v>
      </c>
      <c r="GI30">
        <v>1.8733200000000001</v>
      </c>
      <c r="GJ30">
        <v>1.8809499999999999</v>
      </c>
      <c r="GK30">
        <v>1.875</v>
      </c>
      <c r="GL30">
        <v>5</v>
      </c>
      <c r="GM30">
        <v>0</v>
      </c>
      <c r="GN30">
        <v>0</v>
      </c>
      <c r="GO30">
        <v>0</v>
      </c>
      <c r="GP30" t="s">
        <v>367</v>
      </c>
      <c r="GQ30" t="s">
        <v>368</v>
      </c>
      <c r="GR30" t="s">
        <v>369</v>
      </c>
      <c r="GS30" t="s">
        <v>369</v>
      </c>
      <c r="GT30" t="s">
        <v>369</v>
      </c>
      <c r="GU30" t="s">
        <v>369</v>
      </c>
      <c r="GV30">
        <v>0</v>
      </c>
      <c r="GW30">
        <v>100</v>
      </c>
      <c r="GX30">
        <v>100</v>
      </c>
      <c r="GY30">
        <v>0.129</v>
      </c>
      <c r="GZ30">
        <v>0.1173</v>
      </c>
      <c r="HA30">
        <v>0.12915000000003801</v>
      </c>
      <c r="HB30">
        <v>0</v>
      </c>
      <c r="HC30">
        <v>0</v>
      </c>
      <c r="HD30">
        <v>0</v>
      </c>
      <c r="HE30">
        <v>0.117339999999999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0.5</v>
      </c>
      <c r="HN30">
        <v>0.4</v>
      </c>
      <c r="HO30">
        <v>2</v>
      </c>
      <c r="HP30">
        <v>511.12</v>
      </c>
      <c r="HQ30">
        <v>515.053</v>
      </c>
      <c r="HR30">
        <v>21.555900000000001</v>
      </c>
      <c r="HS30">
        <v>26.346399999999999</v>
      </c>
      <c r="HT30">
        <v>30</v>
      </c>
      <c r="HU30">
        <v>26.289300000000001</v>
      </c>
      <c r="HV30">
        <v>26.297999999999998</v>
      </c>
      <c r="HW30">
        <v>20.523299999999999</v>
      </c>
      <c r="HX30">
        <v>20.05</v>
      </c>
      <c r="HY30">
        <v>95.7</v>
      </c>
      <c r="HZ30">
        <v>21.556699999999999</v>
      </c>
      <c r="IA30">
        <v>400</v>
      </c>
      <c r="IB30">
        <v>0</v>
      </c>
      <c r="IC30">
        <v>104.962</v>
      </c>
      <c r="ID30">
        <v>101.76300000000001</v>
      </c>
    </row>
    <row r="31" spans="1:238" x14ac:dyDescent="0.35">
      <c r="A31">
        <v>13</v>
      </c>
      <c r="B31">
        <v>1599660012.5</v>
      </c>
      <c r="C31">
        <v>4845.4000000953702</v>
      </c>
      <c r="D31" t="s">
        <v>427</v>
      </c>
      <c r="E31" t="s">
        <v>428</v>
      </c>
      <c r="F31">
        <v>1599660012.5</v>
      </c>
      <c r="G31">
        <f t="shared" si="0"/>
        <v>4.3630626932543925E-4</v>
      </c>
      <c r="H31">
        <f t="shared" si="1"/>
        <v>-0.80101345913923672</v>
      </c>
      <c r="I31">
        <f t="shared" si="2"/>
        <v>400.75900088038145</v>
      </c>
      <c r="J31">
        <f t="shared" si="3"/>
        <v>408.46617094046712</v>
      </c>
      <c r="K31">
        <f t="shared" si="4"/>
        <v>41.641095642044881</v>
      </c>
      <c r="L31">
        <f t="shared" si="5"/>
        <v>40.855387966761512</v>
      </c>
      <c r="M31">
        <f t="shared" si="6"/>
        <v>0.13321921642371912</v>
      </c>
      <c r="N31">
        <f t="shared" si="7"/>
        <v>2.2910477825905788</v>
      </c>
      <c r="O31">
        <f t="shared" si="8"/>
        <v>0.1290605112520847</v>
      </c>
      <c r="P31">
        <f t="shared" si="9"/>
        <v>8.1025648375480236E-2</v>
      </c>
      <c r="Q31">
        <f t="shared" si="10"/>
        <v>1.5958132752824533E-5</v>
      </c>
      <c r="R31">
        <f t="shared" si="11"/>
        <v>23.70594816999639</v>
      </c>
      <c r="S31">
        <f t="shared" si="12"/>
        <v>23.328399999999998</v>
      </c>
      <c r="T31">
        <f t="shared" si="13"/>
        <v>2.8762582201006497</v>
      </c>
      <c r="U31">
        <f t="shared" si="14"/>
        <v>85.609630312038092</v>
      </c>
      <c r="V31">
        <f t="shared" si="15"/>
        <v>2.5407759577669999</v>
      </c>
      <c r="W31">
        <f t="shared" si="16"/>
        <v>2.9678623170151992</v>
      </c>
      <c r="X31">
        <f t="shared" si="17"/>
        <v>0.33548226233364975</v>
      </c>
      <c r="Y31">
        <f t="shared" si="18"/>
        <v>-19.241106477251872</v>
      </c>
      <c r="Z31">
        <f t="shared" si="19"/>
        <v>64.264837879028917</v>
      </c>
      <c r="AA31">
        <f t="shared" si="20"/>
        <v>5.8494354604727441</v>
      </c>
      <c r="AB31">
        <f t="shared" si="21"/>
        <v>50.873182820382539</v>
      </c>
      <c r="AC31">
        <v>10</v>
      </c>
      <c r="AD31">
        <v>2</v>
      </c>
      <c r="AE31">
        <f t="shared" si="22"/>
        <v>1.0003670677046645</v>
      </c>
      <c r="AF31">
        <f t="shared" si="23"/>
        <v>3.6706770466454763E-2</v>
      </c>
      <c r="AG31">
        <f t="shared" si="24"/>
        <v>54505.861179959997</v>
      </c>
      <c r="AH31" t="s">
        <v>429</v>
      </c>
      <c r="AI31">
        <v>10243.1</v>
      </c>
      <c r="AJ31">
        <v>703.44038461538503</v>
      </c>
      <c r="AK31">
        <v>3510.15</v>
      </c>
      <c r="AL31">
        <f t="shared" si="25"/>
        <v>2806.7096153846151</v>
      </c>
      <c r="AM31">
        <f t="shared" si="26"/>
        <v>0.79959819819227529</v>
      </c>
      <c r="AN31">
        <v>-0.80065374135197698</v>
      </c>
      <c r="AO31" t="s">
        <v>425</v>
      </c>
      <c r="AP31" t="s">
        <v>425</v>
      </c>
      <c r="AQ31">
        <v>0</v>
      </c>
      <c r="AR31">
        <v>0</v>
      </c>
      <c r="AS31" t="e">
        <f t="shared" si="27"/>
        <v>#DIV/0!</v>
      </c>
      <c r="AT31">
        <v>0.5</v>
      </c>
      <c r="AU31">
        <f t="shared" si="28"/>
        <v>8.3993448127764E-4</v>
      </c>
      <c r="AV31">
        <f t="shared" si="29"/>
        <v>-0.80101345913923672</v>
      </c>
      <c r="AW31" t="e">
        <f t="shared" si="30"/>
        <v>#DIV/0!</v>
      </c>
      <c r="AX31" t="e">
        <f t="shared" si="31"/>
        <v>#DIV/0!</v>
      </c>
      <c r="AY31">
        <f t="shared" si="32"/>
        <v>-0.4282688653435987</v>
      </c>
      <c r="AZ31" t="e">
        <f t="shared" si="44"/>
        <v>#DIV/0!</v>
      </c>
      <c r="BA31" t="s">
        <v>425</v>
      </c>
      <c r="BB31">
        <v>0</v>
      </c>
      <c r="BC31">
        <f t="shared" si="33"/>
        <v>0</v>
      </c>
      <c r="BD31" t="e">
        <f t="shared" si="34"/>
        <v>#DIV/0!</v>
      </c>
      <c r="BE31">
        <f t="shared" si="35"/>
        <v>1</v>
      </c>
      <c r="BF31">
        <f t="shared" si="36"/>
        <v>0</v>
      </c>
      <c r="BG31">
        <f t="shared" si="37"/>
        <v>1.2506281308046858</v>
      </c>
      <c r="BH31" t="e">
        <f t="shared" si="38"/>
        <v>#DIV/0!</v>
      </c>
      <c r="BI31" t="e">
        <f t="shared" si="39"/>
        <v>#DIV/0!</v>
      </c>
      <c r="BJ31">
        <f t="shared" si="40"/>
        <v>9.9996100000000008E-3</v>
      </c>
      <c r="BK31">
        <f t="shared" si="41"/>
        <v>8.3993448127764E-4</v>
      </c>
      <c r="BL31">
        <f t="shared" si="42"/>
        <v>8.3996723999999995E-2</v>
      </c>
      <c r="BM31">
        <f t="shared" si="43"/>
        <v>1.8999259000000001E-2</v>
      </c>
      <c r="BN31">
        <v>1599660012.5</v>
      </c>
      <c r="BO31">
        <v>400.75900000000001</v>
      </c>
      <c r="BP31">
        <v>400.00799999999998</v>
      </c>
      <c r="BQ31">
        <v>24.922999999999998</v>
      </c>
      <c r="BR31">
        <v>24.412700000000001</v>
      </c>
      <c r="BS31">
        <v>400.65499999999997</v>
      </c>
      <c r="BT31">
        <v>24.805700000000002</v>
      </c>
      <c r="BU31">
        <v>500.02600000000001</v>
      </c>
      <c r="BV31">
        <v>101.845</v>
      </c>
      <c r="BW31">
        <v>0.10002900000000001</v>
      </c>
      <c r="BX31">
        <v>23.848700000000001</v>
      </c>
      <c r="BY31">
        <v>23.328399999999998</v>
      </c>
      <c r="BZ31">
        <v>999.9</v>
      </c>
      <c r="CA31">
        <v>0</v>
      </c>
      <c r="CB31">
        <v>0</v>
      </c>
      <c r="CC31">
        <v>10015.6</v>
      </c>
      <c r="CD31">
        <v>0</v>
      </c>
      <c r="CE31">
        <v>9.0174800000000008</v>
      </c>
      <c r="CF31">
        <v>0.77648899999999998</v>
      </c>
      <c r="CG31">
        <v>411.029</v>
      </c>
      <c r="CH31">
        <v>410.01799999999997</v>
      </c>
      <c r="CI31">
        <v>0.51037600000000005</v>
      </c>
      <c r="CJ31">
        <v>400.00799999999998</v>
      </c>
      <c r="CK31">
        <v>24.412700000000001</v>
      </c>
      <c r="CL31">
        <v>2.5382799999999999</v>
      </c>
      <c r="CM31">
        <v>2.4863</v>
      </c>
      <c r="CN31">
        <v>21.274100000000001</v>
      </c>
      <c r="CO31">
        <v>20.937100000000001</v>
      </c>
      <c r="CP31">
        <v>9.9996100000000008E-3</v>
      </c>
      <c r="CQ31">
        <v>0</v>
      </c>
      <c r="CR31">
        <v>0</v>
      </c>
      <c r="CS31">
        <v>0</v>
      </c>
      <c r="CT31">
        <v>690.95</v>
      </c>
      <c r="CU31">
        <v>9.9996100000000008E-3</v>
      </c>
      <c r="CV31">
        <v>46.7</v>
      </c>
      <c r="CW31">
        <v>8.5500000000000007</v>
      </c>
      <c r="CX31">
        <v>35.75</v>
      </c>
      <c r="CY31">
        <v>39.875</v>
      </c>
      <c r="CZ31">
        <v>37.936999999999998</v>
      </c>
      <c r="DA31">
        <v>39.186999999999998</v>
      </c>
      <c r="DB31">
        <v>38.375</v>
      </c>
      <c r="DC31">
        <v>0</v>
      </c>
      <c r="DD31">
        <v>0</v>
      </c>
      <c r="DE31">
        <v>0</v>
      </c>
      <c r="DF31">
        <v>1608.60000014305</v>
      </c>
      <c r="DG31">
        <v>0</v>
      </c>
      <c r="DH31">
        <v>703.44038461538503</v>
      </c>
      <c r="DI31">
        <v>-4.9282052047191502</v>
      </c>
      <c r="DJ31">
        <v>-6.4717948464429602</v>
      </c>
      <c r="DK31">
        <v>43.842307692307699</v>
      </c>
      <c r="DL31">
        <v>15</v>
      </c>
      <c r="DM31">
        <v>1599660030.5</v>
      </c>
      <c r="DN31" t="s">
        <v>430</v>
      </c>
      <c r="DO31">
        <v>1599660030.5</v>
      </c>
      <c r="DP31">
        <v>1599658378.0999999</v>
      </c>
      <c r="DQ31">
        <v>14</v>
      </c>
      <c r="DR31">
        <v>-2.5000000000000001E-2</v>
      </c>
      <c r="DS31">
        <v>4.0000000000000001E-3</v>
      </c>
      <c r="DT31">
        <v>0.104</v>
      </c>
      <c r="DU31">
        <v>0.11700000000000001</v>
      </c>
      <c r="DV31">
        <v>400</v>
      </c>
      <c r="DW31">
        <v>24</v>
      </c>
      <c r="DX31">
        <v>0.21</v>
      </c>
      <c r="DY31">
        <v>0.06</v>
      </c>
      <c r="DZ31">
        <v>399.99456097561</v>
      </c>
      <c r="EA31">
        <v>-0.184348432055534</v>
      </c>
      <c r="EB31">
        <v>2.82083267247333E-2</v>
      </c>
      <c r="EC31">
        <v>0</v>
      </c>
      <c r="ED31">
        <v>400.79764516129001</v>
      </c>
      <c r="EE31">
        <v>-0.12295161290489701</v>
      </c>
      <c r="EF31">
        <v>1.0544983173781599E-2</v>
      </c>
      <c r="EG31">
        <v>1</v>
      </c>
      <c r="EH31">
        <v>24.415939024390202</v>
      </c>
      <c r="EI31">
        <v>-1.7178397212524701E-2</v>
      </c>
      <c r="EJ31">
        <v>2.06750445173433E-3</v>
      </c>
      <c r="EK31">
        <v>1</v>
      </c>
      <c r="EL31">
        <v>24.919536585365901</v>
      </c>
      <c r="EM31">
        <v>1.9187456445978902E-2</v>
      </c>
      <c r="EN31">
        <v>1.9276873668145E-3</v>
      </c>
      <c r="EO31">
        <v>1</v>
      </c>
      <c r="EP31">
        <v>3</v>
      </c>
      <c r="EQ31">
        <v>4</v>
      </c>
      <c r="ER31" t="s">
        <v>366</v>
      </c>
      <c r="ES31">
        <v>2.9994000000000001</v>
      </c>
      <c r="ET31">
        <v>2.6942400000000002</v>
      </c>
      <c r="EU31">
        <v>0.101712</v>
      </c>
      <c r="EV31">
        <v>0.10202</v>
      </c>
      <c r="EW31">
        <v>0.113262</v>
      </c>
      <c r="EX31">
        <v>0.111077</v>
      </c>
      <c r="EY31">
        <v>28367.7</v>
      </c>
      <c r="EZ31">
        <v>32072.5</v>
      </c>
      <c r="FA31">
        <v>27589.1</v>
      </c>
      <c r="FB31">
        <v>30918.2</v>
      </c>
      <c r="FC31">
        <v>34297.9</v>
      </c>
      <c r="FD31">
        <v>37811</v>
      </c>
      <c r="FE31">
        <v>40747.4</v>
      </c>
      <c r="FF31">
        <v>45528.800000000003</v>
      </c>
      <c r="FG31">
        <v>1.98865</v>
      </c>
      <c r="FH31">
        <v>2.0110999999999999</v>
      </c>
      <c r="FI31">
        <v>2.38493E-2</v>
      </c>
      <c r="FJ31">
        <v>0</v>
      </c>
      <c r="FK31">
        <v>22.9359</v>
      </c>
      <c r="FL31">
        <v>999.9</v>
      </c>
      <c r="FM31">
        <v>74.039000000000001</v>
      </c>
      <c r="FN31">
        <v>27.713999999999999</v>
      </c>
      <c r="FO31">
        <v>27.130400000000002</v>
      </c>
      <c r="FP31">
        <v>61.7393</v>
      </c>
      <c r="FQ31">
        <v>35.769199999999998</v>
      </c>
      <c r="FR31">
        <v>1</v>
      </c>
      <c r="FS31">
        <v>-7.4080300000000002E-2</v>
      </c>
      <c r="FT31">
        <v>1.3667100000000001</v>
      </c>
      <c r="FU31">
        <v>20.206399999999999</v>
      </c>
      <c r="FV31">
        <v>5.2244799999999998</v>
      </c>
      <c r="FW31">
        <v>12.027900000000001</v>
      </c>
      <c r="FX31">
        <v>4.9602000000000004</v>
      </c>
      <c r="FY31">
        <v>3.3010199999999998</v>
      </c>
      <c r="FZ31">
        <v>9022</v>
      </c>
      <c r="GA31">
        <v>9999</v>
      </c>
      <c r="GB31">
        <v>999.9</v>
      </c>
      <c r="GC31">
        <v>9999</v>
      </c>
      <c r="GD31">
        <v>1.8800399999999999</v>
      </c>
      <c r="GE31">
        <v>1.8768899999999999</v>
      </c>
      <c r="GF31">
        <v>1.8791100000000001</v>
      </c>
      <c r="GG31">
        <v>1.8789199999999999</v>
      </c>
      <c r="GH31">
        <v>1.88032</v>
      </c>
      <c r="GI31">
        <v>1.8733200000000001</v>
      </c>
      <c r="GJ31">
        <v>1.8809499999999999</v>
      </c>
      <c r="GK31">
        <v>1.875</v>
      </c>
      <c r="GL31">
        <v>5</v>
      </c>
      <c r="GM31">
        <v>0</v>
      </c>
      <c r="GN31">
        <v>0</v>
      </c>
      <c r="GO31">
        <v>0</v>
      </c>
      <c r="GP31" t="s">
        <v>367</v>
      </c>
      <c r="GQ31" t="s">
        <v>368</v>
      </c>
      <c r="GR31" t="s">
        <v>369</v>
      </c>
      <c r="GS31" t="s">
        <v>369</v>
      </c>
      <c r="GT31" t="s">
        <v>369</v>
      </c>
      <c r="GU31" t="s">
        <v>369</v>
      </c>
      <c r="GV31">
        <v>0</v>
      </c>
      <c r="GW31">
        <v>100</v>
      </c>
      <c r="GX31">
        <v>100</v>
      </c>
      <c r="GY31">
        <v>0.104</v>
      </c>
      <c r="GZ31">
        <v>0.1173</v>
      </c>
      <c r="HA31">
        <v>0.12915000000003801</v>
      </c>
      <c r="HB31">
        <v>0</v>
      </c>
      <c r="HC31">
        <v>0</v>
      </c>
      <c r="HD31">
        <v>0</v>
      </c>
      <c r="HE31">
        <v>0.117339999999999</v>
      </c>
      <c r="HF31">
        <v>0</v>
      </c>
      <c r="HG31">
        <v>0</v>
      </c>
      <c r="HH31">
        <v>0</v>
      </c>
      <c r="HI31">
        <v>-1</v>
      </c>
      <c r="HJ31">
        <v>-1</v>
      </c>
      <c r="HK31">
        <v>-1</v>
      </c>
      <c r="HL31">
        <v>-1</v>
      </c>
      <c r="HM31">
        <v>27.3</v>
      </c>
      <c r="HN31">
        <v>27.2</v>
      </c>
      <c r="HO31">
        <v>2</v>
      </c>
      <c r="HP31">
        <v>511.69</v>
      </c>
      <c r="HQ31">
        <v>509.57100000000003</v>
      </c>
      <c r="HR31">
        <v>21.773399999999999</v>
      </c>
      <c r="HS31">
        <v>26.4971</v>
      </c>
      <c r="HT31">
        <v>30.000299999999999</v>
      </c>
      <c r="HU31">
        <v>26.457799999999999</v>
      </c>
      <c r="HV31">
        <v>26.461200000000002</v>
      </c>
      <c r="HW31">
        <v>20.5916</v>
      </c>
      <c r="HX31">
        <v>20.05</v>
      </c>
      <c r="HY31">
        <v>95.7</v>
      </c>
      <c r="HZ31">
        <v>21.774699999999999</v>
      </c>
      <c r="IA31">
        <v>400</v>
      </c>
      <c r="IB31">
        <v>0</v>
      </c>
      <c r="IC31">
        <v>104.92100000000001</v>
      </c>
      <c r="ID31">
        <v>101.68300000000001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2020-09-09T09:00:51Z</dcterms:created>
  <dcterms:modified xsi:type="dcterms:W3CDTF">2020-09-21T16:30:05Z</dcterms:modified>
</cp:coreProperties>
</file>